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jcr/Desktop/Documentación FE UNAM/"/>
    </mc:Choice>
  </mc:AlternateContent>
  <xr:revisionPtr revIDLastSave="0" documentId="13_ncr:1_{28CF61BA-7BE2-D54E-B556-662975B4B3CF}" xr6:coauthVersionLast="47" xr6:coauthVersionMax="47" xr10:uidLastSave="{00000000-0000-0000-0000-000000000000}"/>
  <bookViews>
    <workbookView xWindow="620" yWindow="3020" windowWidth="27240" windowHeight="16040" xr2:uid="{856640C3-78E5-D642-8C30-54F8612FF7F6}"/>
  </bookViews>
  <sheets>
    <sheet name="PIB 51-26" sheetId="2" r:id="rId1"/>
    <sheet name="Hoja1" sheetId="1" r:id="rId2"/>
  </sheets>
  <definedNames>
    <definedName name="_xlnm.Print_Area" localSheetId="0">'PIB 51-26'!#REF!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8" i="2" l="1"/>
  <c r="AI86" i="2" l="1"/>
  <c r="AI82" i="2"/>
  <c r="AI81" i="2"/>
  <c r="AH91" i="2"/>
  <c r="AH93" i="2"/>
  <c r="AH92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13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12" i="2"/>
  <c r="AE56" i="2"/>
  <c r="AE16" i="2"/>
  <c r="AE15" i="2"/>
  <c r="AE14" i="2"/>
  <c r="AD83" i="2"/>
  <c r="AE58" i="2"/>
  <c r="AE57" i="2"/>
  <c r="AD13" i="2"/>
  <c r="AD51" i="2"/>
  <c r="AD52" i="2"/>
  <c r="AD53" i="2"/>
  <c r="AD54" i="2"/>
  <c r="AA13" i="2"/>
  <c r="AD14" i="2"/>
  <c r="AA55" i="2"/>
  <c r="Z22" i="2"/>
  <c r="L16" i="2"/>
  <c r="L13" i="2"/>
  <c r="L15" i="2"/>
  <c r="L14" i="2"/>
  <c r="AD84" i="2" l="1"/>
  <c r="AL12" i="2"/>
  <c r="AE83" i="2"/>
  <c r="L38" i="2"/>
  <c r="L39" i="2"/>
  <c r="Z55" i="2"/>
  <c r="AE55" i="2" s="1"/>
  <c r="Z42" i="2"/>
  <c r="Z38" i="2"/>
  <c r="AA38" i="2" s="1"/>
  <c r="Z39" i="2"/>
  <c r="AA39" i="2" s="1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C66" i="2"/>
  <c r="AE65" i="2"/>
  <c r="AC65" i="2"/>
  <c r="AC64" i="2" s="1"/>
  <c r="AC63" i="2" s="1"/>
  <c r="AC62" i="2" s="1"/>
  <c r="AC61" i="2" s="1"/>
  <c r="AC60" i="2" s="1"/>
  <c r="AC59" i="2" s="1"/>
  <c r="AC58" i="2" s="1"/>
  <c r="AC57" i="2" s="1"/>
  <c r="AC56" i="2" s="1"/>
  <c r="AC55" i="2" s="1"/>
  <c r="AC54" i="2" s="1"/>
  <c r="AC53" i="2" s="1"/>
  <c r="AC52" i="2" s="1"/>
  <c r="AC51" i="2" s="1"/>
  <c r="AC50" i="2" s="1"/>
  <c r="AC49" i="2" s="1"/>
  <c r="AC48" i="2" s="1"/>
  <c r="AC47" i="2" s="1"/>
  <c r="AC46" i="2" s="1"/>
  <c r="AC45" i="2" s="1"/>
  <c r="AC44" i="2" s="1"/>
  <c r="AC43" i="2" s="1"/>
  <c r="AC42" i="2" s="1"/>
  <c r="AC41" i="2" s="1"/>
  <c r="AC40" i="2" s="1"/>
  <c r="AC39" i="2" s="1"/>
  <c r="AC38" i="2" s="1"/>
  <c r="AC37" i="2" s="1"/>
  <c r="AC36" i="2" s="1"/>
  <c r="AC35" i="2" s="1"/>
  <c r="AC34" i="2" s="1"/>
  <c r="AC33" i="2" s="1"/>
  <c r="AC32" i="2" s="1"/>
  <c r="AC31" i="2" s="1"/>
  <c r="AC30" i="2" s="1"/>
  <c r="AC29" i="2" s="1"/>
  <c r="AC28" i="2" s="1"/>
  <c r="AC27" i="2" s="1"/>
  <c r="AC26" i="2" s="1"/>
  <c r="AC25" i="2" s="1"/>
  <c r="AC24" i="2" s="1"/>
  <c r="AC23" i="2" s="1"/>
  <c r="AC22" i="2" s="1"/>
  <c r="AC21" i="2" s="1"/>
  <c r="AC20" i="2" s="1"/>
  <c r="AC19" i="2" s="1"/>
  <c r="AC18" i="2" s="1"/>
  <c r="AC17" i="2" s="1"/>
  <c r="AC16" i="2" s="1"/>
  <c r="AC15" i="2" s="1"/>
  <c r="AC14" i="2" s="1"/>
  <c r="AC13" i="2" s="1"/>
  <c r="AC12" i="2" s="1"/>
  <c r="AE64" i="2"/>
  <c r="AE63" i="2"/>
  <c r="AE62" i="2"/>
  <c r="AE61" i="2"/>
  <c r="AE60" i="2"/>
  <c r="AE59" i="2"/>
  <c r="Z54" i="2"/>
  <c r="AA54" i="2" s="1"/>
  <c r="Z53" i="2"/>
  <c r="Z52" i="2"/>
  <c r="Z51" i="2"/>
  <c r="Z50" i="2"/>
  <c r="AA50" i="2" s="1"/>
  <c r="Z49" i="2"/>
  <c r="Z48" i="2"/>
  <c r="AA48" i="2" s="1"/>
  <c r="Z47" i="2"/>
  <c r="Z46" i="2"/>
  <c r="AA46" i="2" s="1"/>
  <c r="Z45" i="2"/>
  <c r="Z44" i="2"/>
  <c r="AA45" i="2" s="1"/>
  <c r="Z43" i="2"/>
  <c r="AA43" i="2" s="1"/>
  <c r="Z41" i="2"/>
  <c r="Z40" i="2"/>
  <c r="AA40" i="2" s="1"/>
  <c r="Z37" i="2"/>
  <c r="L37" i="2"/>
  <c r="Z36" i="2"/>
  <c r="AA36" i="2" s="1"/>
  <c r="L36" i="2"/>
  <c r="Z35" i="2"/>
  <c r="L35" i="2"/>
  <c r="Z34" i="2"/>
  <c r="AA34" i="2" s="1"/>
  <c r="L34" i="2"/>
  <c r="Z33" i="2"/>
  <c r="AA33" i="2" s="1"/>
  <c r="L33" i="2"/>
  <c r="AA32" i="2"/>
  <c r="Z32" i="2"/>
  <c r="L32" i="2"/>
  <c r="Z31" i="2"/>
  <c r="L31" i="2"/>
  <c r="Z30" i="2"/>
  <c r="L30" i="2"/>
  <c r="Z29" i="2"/>
  <c r="L29" i="2"/>
  <c r="AA28" i="2"/>
  <c r="L28" i="2"/>
  <c r="Z27" i="2"/>
  <c r="L27" i="2"/>
  <c r="Z26" i="2"/>
  <c r="L26" i="2"/>
  <c r="Z25" i="2"/>
  <c r="AA25" i="2" s="1"/>
  <c r="L25" i="2"/>
  <c r="AA24" i="2"/>
  <c r="Z24" i="2"/>
  <c r="L24" i="2"/>
  <c r="Z23" i="2"/>
  <c r="L23" i="2"/>
  <c r="L22" i="2"/>
  <c r="O21" i="2" s="1"/>
  <c r="O20" i="2" s="1"/>
  <c r="O19" i="2" s="1"/>
  <c r="L21" i="2"/>
  <c r="L20" i="2"/>
  <c r="L19" i="2"/>
  <c r="L18" i="2"/>
  <c r="L17" i="2"/>
  <c r="L7" i="2"/>
  <c r="AD85" i="2" l="1"/>
  <c r="AA29" i="2"/>
  <c r="AA53" i="2"/>
  <c r="AA26" i="2"/>
  <c r="AA41" i="2"/>
  <c r="AA30" i="2"/>
  <c r="AA37" i="2"/>
  <c r="AA51" i="2"/>
  <c r="AE54" i="2"/>
  <c r="AA27" i="2"/>
  <c r="AA35" i="2"/>
  <c r="AA52" i="2"/>
  <c r="AA23" i="2"/>
  <c r="AA31" i="2"/>
  <c r="AA42" i="2"/>
  <c r="AA47" i="2"/>
  <c r="Z19" i="2"/>
  <c r="O18" i="2"/>
  <c r="Z20" i="2"/>
  <c r="AA20" i="2" s="1"/>
  <c r="Z21" i="2"/>
  <c r="AA44" i="2"/>
  <c r="AA49" i="2"/>
  <c r="AE84" i="2"/>
  <c r="AA21" i="2" l="1"/>
  <c r="AA22" i="2"/>
  <c r="AE85" i="2"/>
  <c r="Z18" i="2"/>
  <c r="AA19" i="2" s="1"/>
  <c r="O17" i="2"/>
  <c r="AD86" i="2" l="1"/>
  <c r="O16" i="2"/>
  <c r="Z17" i="2"/>
  <c r="AA18" i="2" s="1"/>
  <c r="AE53" i="2"/>
  <c r="AI83" i="2" l="1"/>
  <c r="AI84" i="2" s="1"/>
  <c r="AI85" i="2" s="1"/>
  <c r="AH94" i="2"/>
  <c r="AD50" i="2"/>
  <c r="AD87" i="2"/>
  <c r="AE86" i="2"/>
  <c r="AE52" i="2"/>
  <c r="AA17" i="2"/>
  <c r="O15" i="2"/>
  <c r="Z16" i="2"/>
  <c r="Z15" i="2" l="1"/>
  <c r="AA16" i="2" s="1"/>
  <c r="O14" i="2"/>
  <c r="AD49" i="2"/>
  <c r="AE51" i="2"/>
  <c r="AD88" i="2"/>
  <c r="AE87" i="2"/>
  <c r="O13" i="2" l="1"/>
  <c r="Z14" i="2"/>
  <c r="AA15" i="2" s="1"/>
  <c r="AD48" i="2"/>
  <c r="AE88" i="2"/>
  <c r="AE50" i="2"/>
  <c r="AD47" i="2" l="1"/>
  <c r="AE48" i="2" s="1"/>
  <c r="AE49" i="2"/>
  <c r="O12" i="2"/>
  <c r="Z12" i="2" s="1"/>
  <c r="Z13" i="2"/>
  <c r="AD46" i="2" l="1"/>
  <c r="AA14" i="2"/>
  <c r="AD45" i="2" l="1"/>
  <c r="AE47" i="2"/>
  <c r="AD44" i="2" l="1"/>
  <c r="AE46" i="2"/>
  <c r="AD43" i="2" l="1"/>
  <c r="AE45" i="2"/>
  <c r="AD42" i="2" l="1"/>
  <c r="AE44" i="2"/>
  <c r="AD41" i="2" l="1"/>
  <c r="AE42" i="2" s="1"/>
  <c r="AE43" i="2"/>
  <c r="AD40" i="2" l="1"/>
  <c r="AD39" i="2" l="1"/>
  <c r="AE40" i="2" s="1"/>
  <c r="AE41" i="2"/>
  <c r="AD38" i="2" l="1"/>
  <c r="AD37" i="2" l="1"/>
  <c r="AE38" i="2" s="1"/>
  <c r="AE39" i="2"/>
  <c r="AD36" i="2" l="1"/>
  <c r="AE37" i="2" s="1"/>
  <c r="AD35" i="2" l="1"/>
  <c r="AE36" i="2" s="1"/>
  <c r="AD34" i="2" l="1"/>
  <c r="AD33" i="2" l="1"/>
  <c r="AE34" i="2" s="1"/>
  <c r="AE35" i="2"/>
  <c r="AD32" i="2" l="1"/>
  <c r="AD31" i="2" l="1"/>
  <c r="AE32" i="2" s="1"/>
  <c r="AE33" i="2"/>
  <c r="AD30" i="2" l="1"/>
  <c r="AD29" i="2" l="1"/>
  <c r="AE30" i="2" s="1"/>
  <c r="AE31" i="2"/>
  <c r="AD28" i="2" l="1"/>
  <c r="AE29" i="2" s="1"/>
  <c r="AD27" i="2" l="1"/>
  <c r="AE28" i="2" s="1"/>
  <c r="AD26" i="2" l="1"/>
  <c r="AE27" i="2" s="1"/>
  <c r="AD25" i="2" l="1"/>
  <c r="AE26" i="2"/>
  <c r="AD24" i="2" l="1"/>
  <c r="AE25" i="2" s="1"/>
  <c r="AD23" i="2" l="1"/>
  <c r="AD22" i="2" l="1"/>
  <c r="AE24" i="2"/>
  <c r="AD21" i="2" l="1"/>
  <c r="AE22" i="2" s="1"/>
  <c r="AE23" i="2"/>
  <c r="AD20" i="2" l="1"/>
  <c r="AE21" i="2" s="1"/>
  <c r="AD19" i="2" l="1"/>
  <c r="AD18" i="2" l="1"/>
  <c r="AE20" i="2"/>
  <c r="AD17" i="2" l="1"/>
  <c r="AE19" i="2"/>
  <c r="AD16" i="2" l="1"/>
  <c r="AE17" i="2" s="1"/>
  <c r="AE18" i="2"/>
  <c r="AD15" i="2" l="1"/>
</calcChain>
</file>

<file path=xl/sharedStrings.xml><?xml version="1.0" encoding="utf-8"?>
<sst xmlns="http://schemas.openxmlformats.org/spreadsheetml/2006/main" count="95" uniqueCount="82">
  <si>
    <t>Instituto Nacional de Estadística y Geografía (INEGI)</t>
  </si>
  <si>
    <t>Producto interno bruto total y por gran división de actividad económica</t>
  </si>
  <si>
    <t>Cuadro 8.3</t>
  </si>
  <si>
    <t>Cuadro 8.5</t>
  </si>
  <si>
    <t/>
  </si>
  <si>
    <t>Serie anual de 1950 a 1978</t>
  </si>
  <si>
    <t>Serie anual de 1960 a 1993</t>
  </si>
  <si>
    <t>Fecha de consulta: 19/04/2021 18:59:43</t>
  </si>
  <si>
    <t>Millones de pesos a precios de 1960</t>
  </si>
  <si>
    <t>Miles de nuevos pesos a precios de 1980</t>
  </si>
  <si>
    <t>Año</t>
  </si>
  <si>
    <t>Total</t>
  </si>
  <si>
    <t>Agropecuario</t>
  </si>
  <si>
    <t>Minería</t>
  </si>
  <si>
    <t>Industria</t>
  </si>
  <si>
    <t>Construcción</t>
  </si>
  <si>
    <t>Electricidad,</t>
  </si>
  <si>
    <t>Servicios</t>
  </si>
  <si>
    <t>Agrope-</t>
  </si>
  <si>
    <t>Cons-</t>
  </si>
  <si>
    <t>Electri-</t>
  </si>
  <si>
    <t>Comercio,</t>
  </si>
  <si>
    <t>Transporte,</t>
  </si>
  <si>
    <t>Periodos</t>
  </si>
  <si>
    <t>Indicadores económicos de coyuntura &gt; Producto interno bruto trimestral, base 2013 &gt; Series desestacionalizadas y tendencia-ciclo &gt; A precios de 2013 &gt; Total &gt; Serie desestacionalizada &gt; Valores absolutos /f1  (Millones de pesos a precios de 2013.)  Trimestral</t>
  </si>
  <si>
    <t xml:space="preserve"> silvicultura</t>
  </si>
  <si>
    <t>manufacturera</t>
  </si>
  <si>
    <t>gas y agua</t>
  </si>
  <si>
    <t>bancarios</t>
  </si>
  <si>
    <t>cuario,</t>
  </si>
  <si>
    <t>manu-</t>
  </si>
  <si>
    <t>truc-</t>
  </si>
  <si>
    <t>cidad,</t>
  </si>
  <si>
    <t>restau-</t>
  </si>
  <si>
    <t>almacena-</t>
  </si>
  <si>
    <t>financieros,</t>
  </si>
  <si>
    <t>comunales,</t>
  </si>
  <si>
    <t>banca-</t>
  </si>
  <si>
    <t>A precios de 2013</t>
  </si>
  <si>
    <t>y pesca</t>
  </si>
  <si>
    <t>imputados</t>
  </si>
  <si>
    <t>silvicultura</t>
  </si>
  <si>
    <t>factu-</t>
  </si>
  <si>
    <t>ción</t>
  </si>
  <si>
    <t>gas</t>
  </si>
  <si>
    <t>rantes</t>
  </si>
  <si>
    <t>miento</t>
  </si>
  <si>
    <t>seguros y</t>
  </si>
  <si>
    <t>sociales</t>
  </si>
  <si>
    <t>rios</t>
  </si>
  <si>
    <t>Viejos pesos</t>
  </si>
  <si>
    <t>(Millones de pesos a precios de 2013.)</t>
  </si>
  <si>
    <t xml:space="preserve"> y pesca</t>
  </si>
  <si>
    <t>rera</t>
  </si>
  <si>
    <t>y</t>
  </si>
  <si>
    <t>y comu-</t>
  </si>
  <si>
    <t>bienes</t>
  </si>
  <si>
    <t>impu-</t>
  </si>
  <si>
    <t>Tasa</t>
  </si>
  <si>
    <t>agua</t>
  </si>
  <si>
    <t>hoteles</t>
  </si>
  <si>
    <t>nicaciones</t>
  </si>
  <si>
    <t>inmuebles</t>
  </si>
  <si>
    <t>personales</t>
  </si>
  <si>
    <t>tados</t>
  </si>
  <si>
    <t>Millones de pesos</t>
  </si>
  <si>
    <t>PIB a precios 2013</t>
  </si>
  <si>
    <t>Tasa de crecimiento real del PIB</t>
  </si>
  <si>
    <t>Indice PIB 2013=100</t>
  </si>
  <si>
    <t>Nota: la suma de las cifras parciales puede no coincidir con el total debido al redondeo.</t>
  </si>
  <si>
    <t xml:space="preserve">         Cifras en viejos pesos.</t>
  </si>
  <si>
    <r>
      <t xml:space="preserve">Fuente: INEGI. </t>
    </r>
    <r>
      <rPr>
        <i/>
        <sz val="8"/>
        <rFont val="Arial"/>
        <family val="2"/>
      </rPr>
      <t>Sistema de Cuentas Nacionales de México.</t>
    </r>
  </si>
  <si>
    <t>CGPE 2021</t>
  </si>
  <si>
    <t>Fuentes:</t>
  </si>
  <si>
    <t>/f1 INEGI. Series calculadas por métodos econométricos a partir de las series originales del Producto Interno Bruto trimestral.</t>
  </si>
  <si>
    <t>Indice PIB 2018=100</t>
  </si>
  <si>
    <t>TCMA 18-24</t>
  </si>
  <si>
    <t>TCMA 82-18</t>
  </si>
  <si>
    <t>TCMA 88-18</t>
  </si>
  <si>
    <t>TCMA 82-24</t>
  </si>
  <si>
    <t>Comprobación TCMA</t>
  </si>
  <si>
    <t>Tasa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</si>
</sst>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##\ ###\ ###\ ##0"/>
    <numFmt numFmtId="166" formatCode="######"/>
    <numFmt numFmtId="167" formatCode="_-&quot;$&quot;* #,##0_-;\-&quot;$&quot;* #,##0_-;_-&quot;$&quot;* &quot;-&quot;??_-;_-@_-"/>
    <numFmt numFmtId="168" formatCode="_-* #,##0.000_-;\-* #,##0.000_-;_-* &quot;-&quot;??_-;_-@_-"/>
    <numFmt numFmtId="169" formatCode="_(&quot;$&quot;* #,##0_);_(&quot;$&quot;* \(#,##0\);_(&quot;$&quot;* &quot;-&quot;??_);_(@_)"/>
    <numFmt numFmtId="170" formatCode="0.0%"/>
    <numFmt numFmtId="171" formatCode="_-* #,##0_-;\-* #,##0_-;_-* &quot;-&quot;??_-;_-@_-"/>
    <numFmt numFmtId="172" formatCode="###.0\ ###\ ###\ ##0"/>
  </numFmts>
  <fonts count="14"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1" fillId="0" borderId="0"/>
    <xf numFmtId="164" fontId="1" fillId="0" borderId="0"/>
    <xf numFmtId="164" fontId="1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7">
    <xf numFmtId="0" fontId="0" fillId="0" borderId="0" xfId="0"/>
    <xf numFmtId="164" fontId="2" fillId="0" borderId="0" xfId="1" applyFont="1"/>
    <xf numFmtId="164" fontId="2" fillId="0" borderId="0" xfId="1" applyFont="1" applyAlignment="1">
      <alignment horizontal="center"/>
    </xf>
    <xf numFmtId="164" fontId="2" fillId="0" borderId="0" xfId="2" applyFont="1"/>
    <xf numFmtId="164" fontId="2" fillId="2" borderId="0" xfId="2" applyFont="1" applyFill="1"/>
    <xf numFmtId="164" fontId="2" fillId="0" borderId="0" xfId="3" applyFont="1"/>
    <xf numFmtId="0" fontId="3" fillId="0" borderId="0" xfId="4" applyFont="1"/>
    <xf numFmtId="0" fontId="2" fillId="0" borderId="0" xfId="4"/>
    <xf numFmtId="164" fontId="4" fillId="0" borderId="0" xfId="1" applyFont="1"/>
    <xf numFmtId="164" fontId="5" fillId="0" borderId="0" xfId="1" applyFont="1" applyAlignment="1">
      <alignment horizontal="right"/>
    </xf>
    <xf numFmtId="164" fontId="4" fillId="0" borderId="0" xfId="3" applyFont="1"/>
    <xf numFmtId="165" fontId="5" fillId="0" borderId="0" xfId="5" applyNumberFormat="1" applyFont="1" applyAlignment="1">
      <alignment horizontal="right"/>
    </xf>
    <xf numFmtId="0" fontId="7" fillId="0" borderId="0" xfId="4" applyFont="1"/>
    <xf numFmtId="166" fontId="4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6" fontId="4" fillId="0" borderId="0" xfId="3" applyNumberFormat="1" applyFont="1" applyAlignment="1">
      <alignment horizontal="left"/>
    </xf>
    <xf numFmtId="165" fontId="5" fillId="0" borderId="0" xfId="3" applyNumberFormat="1" applyFont="1" applyAlignment="1">
      <alignment horizontal="right"/>
    </xf>
    <xf numFmtId="165" fontId="8" fillId="0" borderId="0" xfId="3" applyNumberFormat="1" applyFont="1" applyAlignment="1">
      <alignment horizontal="right"/>
    </xf>
    <xf numFmtId="0" fontId="9" fillId="0" borderId="0" xfId="4" applyFont="1"/>
    <xf numFmtId="166" fontId="2" fillId="0" borderId="0" xfId="1" applyNumberFormat="1" applyFont="1" applyAlignment="1">
      <alignment horizontal="left" vertical="top"/>
    </xf>
    <xf numFmtId="166" fontId="2" fillId="0" borderId="0" xfId="3" applyNumberFormat="1" applyFont="1" applyAlignment="1">
      <alignment horizontal="left" vertical="top"/>
    </xf>
    <xf numFmtId="166" fontId="2" fillId="0" borderId="1" xfId="1" applyNumberFormat="1" applyFont="1" applyBorder="1" applyAlignment="1">
      <alignment horizontal="left" vertical="top"/>
    </xf>
    <xf numFmtId="165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66" fontId="2" fillId="0" borderId="1" xfId="3" applyNumberFormat="1" applyFont="1" applyBorder="1" applyAlignment="1">
      <alignment horizontal="left" vertical="top"/>
    </xf>
    <xf numFmtId="165" fontId="5" fillId="0" borderId="1" xfId="3" applyNumberFormat="1" applyFont="1" applyBorder="1" applyAlignment="1">
      <alignment horizontal="right"/>
    </xf>
    <xf numFmtId="166" fontId="2" fillId="0" borderId="2" xfId="1" applyNumberFormat="1" applyFont="1" applyBorder="1" applyAlignment="1">
      <alignment horizontal="left" vertical="top"/>
    </xf>
    <xf numFmtId="165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166" fontId="2" fillId="0" borderId="2" xfId="3" applyNumberFormat="1" applyFont="1" applyBorder="1" applyAlignment="1">
      <alignment horizontal="left" vertical="top"/>
    </xf>
    <xf numFmtId="165" fontId="5" fillId="0" borderId="2" xfId="3" applyNumberFormat="1" applyFont="1" applyBorder="1" applyAlignment="1">
      <alignment horizontal="right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/>
    </xf>
    <xf numFmtId="43" fontId="2" fillId="0" borderId="0" xfId="6" applyFont="1"/>
    <xf numFmtId="165" fontId="9" fillId="0" borderId="0" xfId="5" applyNumberFormat="1" applyFont="1" applyAlignment="1">
      <alignment horizontal="right" vertical="center"/>
    </xf>
    <xf numFmtId="165" fontId="9" fillId="0" borderId="0" xfId="5" applyNumberFormat="1" applyFont="1" applyAlignment="1">
      <alignment horizontal="right"/>
    </xf>
    <xf numFmtId="0" fontId="9" fillId="0" borderId="0" xfId="5" applyFont="1" applyAlignment="1">
      <alignment horizontal="right"/>
    </xf>
    <xf numFmtId="0" fontId="10" fillId="3" borderId="3" xfId="4" applyFont="1" applyFill="1" applyBorder="1" applyAlignment="1">
      <alignment horizontal="left" vertical="center" wrapText="1"/>
    </xf>
    <xf numFmtId="165" fontId="9" fillId="0" borderId="0" xfId="1" applyNumberFormat="1" applyFont="1" applyAlignment="1">
      <alignment horizontal="center"/>
    </xf>
    <xf numFmtId="43" fontId="9" fillId="0" borderId="0" xfId="6" applyFont="1" applyBorder="1" applyAlignment="1" applyProtection="1">
      <alignment horizontal="center" vertical="center"/>
    </xf>
    <xf numFmtId="164" fontId="9" fillId="0" borderId="0" xfId="1" applyFont="1" applyAlignment="1">
      <alignment horizontal="right"/>
    </xf>
    <xf numFmtId="9" fontId="2" fillId="0" borderId="0" xfId="7" applyFont="1"/>
    <xf numFmtId="164" fontId="9" fillId="0" borderId="0" xfId="3" applyFont="1" applyAlignment="1">
      <alignment horizontal="right"/>
    </xf>
    <xf numFmtId="166" fontId="8" fillId="0" borderId="1" xfId="1" applyNumberFormat="1" applyFont="1" applyBorder="1" applyAlignment="1">
      <alignment horizontal="left"/>
    </xf>
    <xf numFmtId="165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right"/>
    </xf>
    <xf numFmtId="166" fontId="8" fillId="0" borderId="2" xfId="1" applyNumberFormat="1" applyFont="1" applyBorder="1" applyAlignment="1">
      <alignment horizontal="left"/>
    </xf>
    <xf numFmtId="165" fontId="8" fillId="0" borderId="2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right"/>
    </xf>
    <xf numFmtId="165" fontId="8" fillId="0" borderId="0" xfId="5" applyNumberFormat="1" applyFont="1" applyAlignment="1">
      <alignment horizontal="right"/>
    </xf>
    <xf numFmtId="166" fontId="5" fillId="0" borderId="0" xfId="1" applyNumberFormat="1" applyFont="1" applyAlignment="1">
      <alignment horizontal="left"/>
    </xf>
    <xf numFmtId="3" fontId="5" fillId="0" borderId="0" xfId="1" applyNumberFormat="1" applyFont="1" applyAlignment="1">
      <alignment horizontal="right"/>
    </xf>
    <xf numFmtId="166" fontId="5" fillId="0" borderId="0" xfId="5" applyNumberFormat="1" applyFont="1" applyAlignment="1">
      <alignment horizontal="left"/>
    </xf>
    <xf numFmtId="165" fontId="5" fillId="4" borderId="0" xfId="5" applyNumberFormat="1" applyFont="1" applyFill="1" applyAlignment="1">
      <alignment horizontal="right"/>
    </xf>
    <xf numFmtId="165" fontId="8" fillId="0" borderId="1" xfId="5" applyNumberFormat="1" applyFont="1" applyBorder="1" applyAlignment="1">
      <alignment horizontal="right"/>
    </xf>
    <xf numFmtId="3" fontId="5" fillId="4" borderId="0" xfId="5" applyNumberFormat="1" applyFont="1" applyFill="1" applyAlignment="1">
      <alignment horizontal="right"/>
    </xf>
    <xf numFmtId="10" fontId="2" fillId="0" borderId="0" xfId="7" applyNumberFormat="1" applyFont="1" applyBorder="1"/>
    <xf numFmtId="164" fontId="2" fillId="4" borderId="0" xfId="2" applyFont="1" applyFill="1"/>
    <xf numFmtId="167" fontId="2" fillId="4" borderId="0" xfId="8" applyNumberFormat="1" applyFont="1" applyFill="1"/>
    <xf numFmtId="168" fontId="2" fillId="0" borderId="0" xfId="6" applyNumberFormat="1" applyFont="1"/>
    <xf numFmtId="10" fontId="2" fillId="0" borderId="0" xfId="7" applyNumberFormat="1" applyFont="1"/>
    <xf numFmtId="10" fontId="2" fillId="4" borderId="0" xfId="7" applyNumberFormat="1" applyFont="1" applyFill="1"/>
    <xf numFmtId="164" fontId="2" fillId="4" borderId="0" xfId="3" applyFont="1" applyFill="1"/>
    <xf numFmtId="10" fontId="2" fillId="2" borderId="0" xfId="7" applyNumberFormat="1" applyFont="1" applyFill="1" applyBorder="1"/>
    <xf numFmtId="10" fontId="2" fillId="2" borderId="0" xfId="7" applyNumberFormat="1" applyFont="1" applyFill="1"/>
    <xf numFmtId="165" fontId="5" fillId="0" borderId="0" xfId="1" applyNumberFormat="1" applyFont="1"/>
    <xf numFmtId="3" fontId="5" fillId="0" borderId="0" xfId="1" applyNumberFormat="1" applyFont="1"/>
    <xf numFmtId="3" fontId="5" fillId="0" borderId="0" xfId="5" applyNumberFormat="1" applyFont="1" applyAlignment="1">
      <alignment horizontal="right"/>
    </xf>
    <xf numFmtId="165" fontId="5" fillId="0" borderId="0" xfId="5" applyNumberFormat="1" applyFont="1"/>
    <xf numFmtId="166" fontId="5" fillId="0" borderId="1" xfId="1" applyNumberFormat="1" applyFont="1" applyBorder="1" applyAlignment="1">
      <alignment horizontal="left"/>
    </xf>
    <xf numFmtId="165" fontId="5" fillId="0" borderId="1" xfId="1" applyNumberFormat="1" applyFont="1" applyBorder="1"/>
    <xf numFmtId="166" fontId="5" fillId="0" borderId="2" xfId="1" applyNumberFormat="1" applyFont="1" applyBorder="1" applyAlignment="1">
      <alignment horizontal="left"/>
    </xf>
    <xf numFmtId="165" fontId="5" fillId="0" borderId="2" xfId="1" applyNumberFormat="1" applyFont="1" applyBorder="1"/>
    <xf numFmtId="164" fontId="5" fillId="0" borderId="0" xfId="1" applyFont="1"/>
    <xf numFmtId="164" fontId="2" fillId="0" borderId="0" xfId="2" applyFont="1" applyAlignment="1">
      <alignment horizontal="center"/>
    </xf>
    <xf numFmtId="169" fontId="2" fillId="0" borderId="0" xfId="4" applyNumberFormat="1"/>
    <xf numFmtId="0" fontId="2" fillId="5" borderId="0" xfId="4" applyFill="1"/>
    <xf numFmtId="169" fontId="2" fillId="5" borderId="0" xfId="4" applyNumberFormat="1" applyFill="1"/>
    <xf numFmtId="10" fontId="2" fillId="5" borderId="0" xfId="7" applyNumberFormat="1" applyFont="1" applyFill="1"/>
    <xf numFmtId="0" fontId="2" fillId="4" borderId="0" xfId="4" applyFill="1"/>
    <xf numFmtId="169" fontId="2" fillId="4" borderId="0" xfId="4" applyNumberFormat="1" applyFill="1"/>
    <xf numFmtId="170" fontId="2" fillId="4" borderId="0" xfId="7" applyNumberFormat="1" applyFont="1" applyFill="1"/>
    <xf numFmtId="167" fontId="2" fillId="0" borderId="0" xfId="8" applyNumberFormat="1" applyFont="1"/>
    <xf numFmtId="168" fontId="2" fillId="6" borderId="0" xfId="6" applyNumberFormat="1" applyFont="1" applyFill="1"/>
    <xf numFmtId="10" fontId="2" fillId="0" borderId="0" xfId="10" applyNumberFormat="1" applyFont="1"/>
    <xf numFmtId="171" fontId="2" fillId="0" borderId="0" xfId="9" applyNumberFormat="1" applyFont="1"/>
    <xf numFmtId="164" fontId="5" fillId="0" borderId="0" xfId="2" applyFont="1"/>
    <xf numFmtId="172" fontId="9" fillId="0" borderId="0" xfId="5" applyNumberFormat="1" applyFont="1" applyAlignment="1">
      <alignment horizontal="right" vertical="center"/>
    </xf>
    <xf numFmtId="10" fontId="2" fillId="6" borderId="0" xfId="7" applyNumberFormat="1" applyFont="1" applyFill="1" applyBorder="1"/>
    <xf numFmtId="10" fontId="2" fillId="6" borderId="0" xfId="7" applyNumberFormat="1" applyFont="1" applyFill="1"/>
    <xf numFmtId="164" fontId="2" fillId="6" borderId="0" xfId="2" applyFont="1" applyFill="1"/>
    <xf numFmtId="43" fontId="2" fillId="0" borderId="0" xfId="9" applyNumberFormat="1" applyFont="1"/>
    <xf numFmtId="166" fontId="9" fillId="0" borderId="0" xfId="1" applyNumberFormat="1" applyFont="1" applyAlignment="1">
      <alignment horizontal="left" vertical="center"/>
    </xf>
    <xf numFmtId="166" fontId="9" fillId="0" borderId="0" xfId="5" applyNumberFormat="1" applyFont="1" applyAlignment="1">
      <alignment horizontal="left" vertical="center"/>
    </xf>
    <xf numFmtId="0" fontId="2" fillId="0" borderId="0" xfId="4"/>
  </cellXfs>
  <cellStyles count="11">
    <cellStyle name="Millares" xfId="9" builtinId="3"/>
    <cellStyle name="Millares 2" xfId="6" xr:uid="{720A41D8-CD8F-314F-BCDE-99B6CD374F0C}"/>
    <cellStyle name="Moneda 2" xfId="8" xr:uid="{4DC53361-DF44-A24E-AA7B-D2290F6631C3}"/>
    <cellStyle name="Normal" xfId="0" builtinId="0"/>
    <cellStyle name="Normal 2" xfId="4" xr:uid="{5F81A073-69B5-B049-912B-8B2D31725C9A}"/>
    <cellStyle name="Normal_8_4_3" xfId="3" xr:uid="{97A28107-C9B5-4E4C-B096-3B8AD5B4199A}"/>
    <cellStyle name="Normal_c73" xfId="1" xr:uid="{B65EB737-7F9C-734D-81DB-8074B28FD7AC}"/>
    <cellStyle name="Normal_c75" xfId="2" xr:uid="{A43DC12F-2219-424E-9F20-773C21B6380B}"/>
    <cellStyle name="Normal_c76" xfId="5" xr:uid="{19B82343-7579-D840-9EE6-40B478455430}"/>
    <cellStyle name="Porcentaje" xfId="10" builtinId="5"/>
    <cellStyle name="Porcentaje 2" xfId="7" xr:uid="{E9B588EB-9D67-3643-B1D0-873916BB3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'PIB 51-26'!$AD$11</c:f>
              <c:strCache>
                <c:ptCount val="1"/>
                <c:pt idx="0">
                  <c:v>PIB a precios 2013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'PIB 51-26'!$AC$12:$AC$88</c:f>
              <c:numCache>
                <c:formatCode>General_)</c:formatCode>
                <c:ptCount val="7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 formatCode="General">
                  <c:v>2005</c:v>
                </c:pt>
                <c:pt idx="56" formatCode="General">
                  <c:v>2006</c:v>
                </c:pt>
                <c:pt idx="57" formatCode="General">
                  <c:v>2007</c:v>
                </c:pt>
                <c:pt idx="58" formatCode="General">
                  <c:v>2008</c:v>
                </c:pt>
                <c:pt idx="59" formatCode="General">
                  <c:v>2009</c:v>
                </c:pt>
                <c:pt idx="60" formatCode="General">
                  <c:v>2010</c:v>
                </c:pt>
                <c:pt idx="61" formatCode="General">
                  <c:v>2011</c:v>
                </c:pt>
                <c:pt idx="62" formatCode="General">
                  <c:v>2012</c:v>
                </c:pt>
                <c:pt idx="63" formatCode="General">
                  <c:v>2013</c:v>
                </c:pt>
                <c:pt idx="64" formatCode="General">
                  <c:v>2014</c:v>
                </c:pt>
                <c:pt idx="65" formatCode="General">
                  <c:v>2015</c:v>
                </c:pt>
                <c:pt idx="66" formatCode="General">
                  <c:v>2016</c:v>
                </c:pt>
                <c:pt idx="67" formatCode="General">
                  <c:v>2017</c:v>
                </c:pt>
                <c:pt idx="68" formatCode="General">
                  <c:v>2018</c:v>
                </c:pt>
                <c:pt idx="69" formatCode="General">
                  <c:v>2019</c:v>
                </c:pt>
                <c:pt idx="70" formatCode="General">
                  <c:v>2020</c:v>
                </c:pt>
                <c:pt idx="71" formatCode="General">
                  <c:v>2021</c:v>
                </c:pt>
                <c:pt idx="72" formatCode="General">
                  <c:v>2022</c:v>
                </c:pt>
                <c:pt idx="73" formatCode="General">
                  <c:v>2023</c:v>
                </c:pt>
                <c:pt idx="74" formatCode="General">
                  <c:v>2024</c:v>
                </c:pt>
                <c:pt idx="75" formatCode="General">
                  <c:v>2025</c:v>
                </c:pt>
                <c:pt idx="76" formatCode="General">
                  <c:v>2026</c:v>
                </c:pt>
              </c:numCache>
            </c:numRef>
          </c:xVal>
          <c:yVal>
            <c:numRef>
              <c:f>'PIB 51-26'!$AD$12:$AD$88</c:f>
              <c:numCache>
                <c:formatCode>_-"$"* #,##0_-;\-"$"* #,##0_-;_-"$"* "-"??_-;_-@_-</c:formatCode>
                <c:ptCount val="77"/>
                <c:pt idx="1">
                  <c:v>1344351.428323152</c:v>
                </c:pt>
                <c:pt idx="2">
                  <c:v>1397813.3123924735</c:v>
                </c:pt>
                <c:pt idx="3">
                  <c:v>1401648.0678762912</c:v>
                </c:pt>
                <c:pt idx="4">
                  <c:v>1541751.4586581248</c:v>
                </c:pt>
                <c:pt idx="5">
                  <c:v>1672777.2641931078</c:v>
                </c:pt>
                <c:pt idx="6">
                  <c:v>1787145.8505952568</c:v>
                </c:pt>
                <c:pt idx="7">
                  <c:v>1922515.7150767527</c:v>
                </c:pt>
                <c:pt idx="8">
                  <c:v>2024765.8749694927</c:v>
                </c:pt>
                <c:pt idx="9">
                  <c:v>2085328.0484893215</c:v>
                </c:pt>
                <c:pt idx="10">
                  <c:v>2254581.5727536147</c:v>
                </c:pt>
                <c:pt idx="11">
                  <c:v>2351963.1897316244</c:v>
                </c:pt>
                <c:pt idx="12">
                  <c:v>2456830.7147036176</c:v>
                </c:pt>
                <c:pt idx="13">
                  <c:v>2642307.6779927388</c:v>
                </c:pt>
                <c:pt idx="14">
                  <c:v>2933062.6489432775</c:v>
                </c:pt>
                <c:pt idx="15">
                  <c:v>3113410.3789772615</c:v>
                </c:pt>
                <c:pt idx="16">
                  <c:v>3303208.2126813801</c:v>
                </c:pt>
                <c:pt idx="17">
                  <c:v>3496608.5720940032</c:v>
                </c:pt>
                <c:pt idx="18">
                  <c:v>3826103.7470403421</c:v>
                </c:pt>
                <c:pt idx="19">
                  <c:v>3956903.6959530134</c:v>
                </c:pt>
                <c:pt idx="20">
                  <c:v>4214200.726990087</c:v>
                </c:pt>
                <c:pt idx="21">
                  <c:v>4372758.6675937716</c:v>
                </c:pt>
                <c:pt idx="22">
                  <c:v>4732584.5524907215</c:v>
                </c:pt>
                <c:pt idx="23">
                  <c:v>5104618.6966727125</c:v>
                </c:pt>
                <c:pt idx="24">
                  <c:v>5399503.6995949196</c:v>
                </c:pt>
                <c:pt idx="25">
                  <c:v>5709677.3823355269</c:v>
                </c:pt>
                <c:pt idx="26">
                  <c:v>5961899.1909976508</c:v>
                </c:pt>
                <c:pt idx="27">
                  <c:v>6164045.7122752974</c:v>
                </c:pt>
                <c:pt idx="28">
                  <c:v>6716155.7317276625</c:v>
                </c:pt>
                <c:pt idx="29">
                  <c:v>7367499.941348467</c:v>
                </c:pt>
                <c:pt idx="30">
                  <c:v>8047759.7758589704</c:v>
                </c:pt>
                <c:pt idx="31">
                  <c:v>8753757.5951414779</c:v>
                </c:pt>
                <c:pt idx="32">
                  <c:v>8698792.5227373615</c:v>
                </c:pt>
                <c:pt idx="33">
                  <c:v>8333765.3900783574</c:v>
                </c:pt>
                <c:pt idx="34">
                  <c:v>8634629.3974373173</c:v>
                </c:pt>
                <c:pt idx="35">
                  <c:v>8858558.5066945702</c:v>
                </c:pt>
                <c:pt idx="36">
                  <c:v>8526015.3177429847</c:v>
                </c:pt>
                <c:pt idx="37">
                  <c:v>8684236.590526836</c:v>
                </c:pt>
                <c:pt idx="38">
                  <c:v>8792393.3781022467</c:v>
                </c:pt>
                <c:pt idx="39">
                  <c:v>9086806.6860041488</c:v>
                </c:pt>
                <c:pt idx="40">
                  <c:v>9490682.0444193259</c:v>
                </c:pt>
                <c:pt idx="41">
                  <c:v>9834893.3838540763</c:v>
                </c:pt>
                <c:pt idx="42">
                  <c:v>10110755.754774256</c:v>
                </c:pt>
                <c:pt idx="43" formatCode="_(&quot;$&quot;* #,##0_);_(&quot;$&quot;* \(#,##0\);_(&quot;$&quot;* &quot;-&quot;??_);_(@_)">
                  <c:v>10171462.1837423</c:v>
                </c:pt>
                <c:pt idx="44" formatCode="_(&quot;$&quot;* #,##0_);_(&quot;$&quot;* \(#,##0\);_(&quot;$&quot;* &quot;-&quot;??_);_(@_)">
                  <c:v>10673233.645154251</c:v>
                </c:pt>
                <c:pt idx="45" formatCode="_(&quot;$&quot;* #,##0_);_(&quot;$&quot;* \(#,##0\);_(&quot;$&quot;* &quot;-&quot;??_);_(@_)">
                  <c:v>10001900.891440885</c:v>
                </c:pt>
                <c:pt idx="46" formatCode="_(&quot;$&quot;* #,##0_);_(&quot;$&quot;* \(#,##0\);_(&quot;$&quot;* &quot;-&quot;??_);_(@_)">
                  <c:v>10654782.129693575</c:v>
                </c:pt>
                <c:pt idx="47" formatCode="_(&quot;$&quot;* #,##0_);_(&quot;$&quot;* \(#,##0\);_(&quot;$&quot;* &quot;-&quot;??_);_(@_)">
                  <c:v>11407668.281529851</c:v>
                </c:pt>
                <c:pt idx="48" formatCode="_(&quot;$&quot;* #,##0_);_(&quot;$&quot;* \(#,##0\);_(&quot;$&quot;* &quot;-&quot;??_);_(@_)">
                  <c:v>11999702.528948402</c:v>
                </c:pt>
                <c:pt idx="49" formatCode="_(&quot;$&quot;* #,##0_);_(&quot;$&quot;* \(#,##0\);_(&quot;$&quot;* &quot;-&quot;??_);_(@_)">
                  <c:v>12328765.108356573</c:v>
                </c:pt>
                <c:pt idx="50" formatCode="_(&quot;$&quot;* #,##0_);_(&quot;$&quot;* \(#,##0\);_(&quot;$&quot;* &quot;-&quot;??_);_(@_)">
                  <c:v>12908635.982227599</c:v>
                </c:pt>
                <c:pt idx="51" formatCode="_(&quot;$&quot;* #,##0_);_(&quot;$&quot;* \(#,##0\);_(&quot;$&quot;* &quot;-&quot;??_);_(@_)">
                  <c:v>12884289.15223505</c:v>
                </c:pt>
                <c:pt idx="52" formatCode="_(&quot;$&quot;* #,##0_);_(&quot;$&quot;* \(#,##0\);_(&quot;$&quot;* &quot;-&quot;??_);_(@_)">
                  <c:v>12878206.043471651</c:v>
                </c:pt>
                <c:pt idx="53" formatCode="_(&quot;$&quot;* #,##0_);_(&quot;$&quot;* \(#,##0\);_(&quot;$&quot;* &quot;-&quot;??_);_(@_)">
                  <c:v>13067174.251829423</c:v>
                </c:pt>
                <c:pt idx="54" formatCode="_(&quot;$&quot;* #,##0_);_(&quot;$&quot;* \(#,##0\);_(&quot;$&quot;* &quot;-&quot;??_);_(@_)">
                  <c:v>13549369.459777599</c:v>
                </c:pt>
                <c:pt idx="55" formatCode="_(&quot;$&quot;* #,##0_);_(&quot;$&quot;* \(#,##0\);_(&quot;$&quot;* &quot;-&quot;??_);_(@_)">
                  <c:v>13889318.6533898</c:v>
                </c:pt>
                <c:pt idx="56" formatCode="_(&quot;$&quot;* #,##0_);_(&quot;$&quot;* \(#,##0\);_(&quot;$&quot;* &quot;-&quot;??_);_(@_)">
                  <c:v>14513556.937521325</c:v>
                </c:pt>
                <c:pt idx="57" formatCode="_(&quot;$&quot;* #,##0_);_(&quot;$&quot;* \(#,##0\);_(&quot;$&quot;* &quot;-&quot;??_);_(@_)">
                  <c:v>14844627.6616672</c:v>
                </c:pt>
                <c:pt idx="58" formatCode="_(&quot;$&quot;* #,##0_);_(&quot;$&quot;* \(#,##0\);_(&quot;$&quot;* &quot;-&quot;??_);_(@_)">
                  <c:v>14981468.550803324</c:v>
                </c:pt>
                <c:pt idx="59" formatCode="_(&quot;$&quot;* #,##0_);_(&quot;$&quot;* \(#,##0\);_(&quot;$&quot;* &quot;-&quot;??_);_(@_)">
                  <c:v>14221255.837330775</c:v>
                </c:pt>
                <c:pt idx="60" formatCode="_(&quot;$&quot;* #,##0_);_(&quot;$&quot;* \(#,##0\);_(&quot;$&quot;* &quot;-&quot;??_);_(@_)">
                  <c:v>14381392.747738549</c:v>
                </c:pt>
                <c:pt idx="61" formatCode="_(&quot;$&quot;* #,##0_);_(&quot;$&quot;* \(#,##0\);_(&quot;$&quot;* &quot;-&quot;??_);_(@_)">
                  <c:v>14950555.44213135</c:v>
                </c:pt>
                <c:pt idx="62" formatCode="_(&quot;$&quot;* #,##0_);_(&quot;$&quot;* \(#,##0\);_(&quot;$&quot;* &quot;-&quot;??_);_(@_)">
                  <c:v>16031219.148975799</c:v>
                </c:pt>
                <c:pt idx="63" formatCode="_(&quot;$&quot;* #,##0_);_(&quot;$&quot;* \(#,##0\);_(&quot;$&quot;* &quot;-&quot;??_);_(@_)">
                  <c:v>16284717.040470826</c:v>
                </c:pt>
                <c:pt idx="64" formatCode="_(&quot;$&quot;* #,##0_);_(&quot;$&quot;* \(#,##0\);_(&quot;$&quot;* &quot;-&quot;??_);_(@_)">
                  <c:v>16749897.128156152</c:v>
                </c:pt>
                <c:pt idx="65" formatCode="_(&quot;$&quot;* #,##0_);_(&quot;$&quot;* \(#,##0\);_(&quot;$&quot;* &quot;-&quot;??_);_(@_)">
                  <c:v>17304581.290914301</c:v>
                </c:pt>
                <c:pt idx="66" formatCode="_(&quot;$&quot;* #,##0_);_(&quot;$&quot;* \(#,##0\);_(&quot;$&quot;* &quot;-&quot;??_);_(@_)">
                  <c:v>17718787.337021448</c:v>
                </c:pt>
                <c:pt idx="67" formatCode="_(&quot;$&quot;* #,##0_);_(&quot;$&quot;* \(#,##0\);_(&quot;$&quot;* &quot;-&quot;??_);_(@_)">
                  <c:v>18132136.97694885</c:v>
                </c:pt>
                <c:pt idx="68" formatCode="_(&quot;$&quot;* #,##0_);_(&quot;$&quot;* \(#,##0\);_(&quot;$&quot;* &quot;-&quot;??_);_(@_)">
                  <c:v>18526322.618152227</c:v>
                </c:pt>
                <c:pt idx="69" formatCode="_(&quot;$&quot;* #,##0_);_(&quot;$&quot;* \(#,##0\);_(&quot;$&quot;* &quot;-&quot;??_);_(@_)">
                  <c:v>18517060.343229424</c:v>
                </c:pt>
                <c:pt idx="70" formatCode="_(&quot;$&quot;* #,##0_);_(&quot;$&quot;* \(#,##0\);_(&quot;$&quot;* &quot;-&quot;??_);_(@_)">
                  <c:v>16949728.0726703</c:v>
                </c:pt>
                <c:pt idx="71" formatCode="_(&quot;$&quot;* #,##0_);_(&quot;$&quot;* \(#,##0\);_(&quot;$&quot;* &quot;-&quot;??_);_(@_)">
                  <c:v>17729415.564013135</c:v>
                </c:pt>
                <c:pt idx="72" formatCode="_(&quot;$&quot;* #,##0_);_(&quot;$&quot;* \(#,##0\);_(&quot;$&quot;* &quot;-&quot;??_);_(@_)">
                  <c:v>18190380.368677478</c:v>
                </c:pt>
                <c:pt idx="73" formatCode="_(&quot;$&quot;* #,##0_);_(&quot;$&quot;* \(#,##0\);_(&quot;$&quot;* &quot;-&quot;??_);_(@_)">
                  <c:v>18645139.877894413</c:v>
                </c:pt>
                <c:pt idx="74" formatCode="_(&quot;$&quot;* #,##0_);_(&quot;$&quot;* \(#,##0\);_(&quot;$&quot;* &quot;-&quot;??_);_(@_)">
                  <c:v>19111268.374841772</c:v>
                </c:pt>
                <c:pt idx="75" formatCode="_(&quot;$&quot;* #,##0_);_(&quot;$&quot;* \(#,##0\);_(&quot;$&quot;* &quot;-&quot;??_);_(@_)">
                  <c:v>19589050.084212814</c:v>
                </c:pt>
                <c:pt idx="76" formatCode="_(&quot;$&quot;* #,##0_);_(&quot;$&quot;* \(#,##0\);_(&quot;$&quot;* &quot;-&quot;??_);_(@_)">
                  <c:v>20078776.336318132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CD-E846-ABD4-FA78FF3A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797535"/>
        <c:axId val="851799183"/>
      </c:scatterChart>
      <c:valAx>
        <c:axId val="851797535"/>
        <c:scaling>
          <c:orientation val="minMax"/>
          <c:max val="2027"/>
          <c:min val="19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9183"/>
        <c:crosses val="autoZero"/>
        <c:crossBetween val="midCat"/>
      </c:valAx>
      <c:valAx>
        <c:axId val="85179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75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Indice PIB 2018 =100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'PIB 51-26'!$AK$11</c:f>
              <c:strCache>
                <c:ptCount val="1"/>
                <c:pt idx="0">
                  <c:v>Indice PIB 2013=100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'PIB 51-26'!$AC$12:$AC$88</c:f>
              <c:numCache>
                <c:formatCode>General_)</c:formatCode>
                <c:ptCount val="7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 formatCode="General">
                  <c:v>2005</c:v>
                </c:pt>
                <c:pt idx="56" formatCode="General">
                  <c:v>2006</c:v>
                </c:pt>
                <c:pt idx="57" formatCode="General">
                  <c:v>2007</c:v>
                </c:pt>
                <c:pt idx="58" formatCode="General">
                  <c:v>2008</c:v>
                </c:pt>
                <c:pt idx="59" formatCode="General">
                  <c:v>2009</c:v>
                </c:pt>
                <c:pt idx="60" formatCode="General">
                  <c:v>2010</c:v>
                </c:pt>
                <c:pt idx="61" formatCode="General">
                  <c:v>2011</c:v>
                </c:pt>
                <c:pt idx="62" formatCode="General">
                  <c:v>2012</c:v>
                </c:pt>
                <c:pt idx="63" formatCode="General">
                  <c:v>2013</c:v>
                </c:pt>
                <c:pt idx="64" formatCode="General">
                  <c:v>2014</c:v>
                </c:pt>
                <c:pt idx="65" formatCode="General">
                  <c:v>2015</c:v>
                </c:pt>
                <c:pt idx="66" formatCode="General">
                  <c:v>2016</c:v>
                </c:pt>
                <c:pt idx="67" formatCode="General">
                  <c:v>2017</c:v>
                </c:pt>
                <c:pt idx="68" formatCode="General">
                  <c:v>2018</c:v>
                </c:pt>
                <c:pt idx="69" formatCode="General">
                  <c:v>2019</c:v>
                </c:pt>
                <c:pt idx="70" formatCode="General">
                  <c:v>2020</c:v>
                </c:pt>
                <c:pt idx="71" formatCode="General">
                  <c:v>2021</c:v>
                </c:pt>
                <c:pt idx="72" formatCode="General">
                  <c:v>2022</c:v>
                </c:pt>
                <c:pt idx="73" formatCode="General">
                  <c:v>2023</c:v>
                </c:pt>
                <c:pt idx="74" formatCode="General">
                  <c:v>2024</c:v>
                </c:pt>
                <c:pt idx="75" formatCode="General">
                  <c:v>2025</c:v>
                </c:pt>
                <c:pt idx="76" formatCode="General">
                  <c:v>2026</c:v>
                </c:pt>
              </c:numCache>
            </c:numRef>
          </c:xVal>
          <c:yVal>
            <c:numRef>
              <c:f>'PIB 51-26'!$AL$12:$AL$88</c:f>
              <c:numCache>
                <c:formatCode>_-* #,##0.000_-;\-* #,##0.000_-;_-* "-"??_-;_-@_-</c:formatCode>
                <c:ptCount val="77"/>
                <c:pt idx="0">
                  <c:v>0</c:v>
                </c:pt>
                <c:pt idx="1">
                  <c:v>7.2564396941136424</c:v>
                </c:pt>
                <c:pt idx="2">
                  <c:v>7.5450122574400478</c:v>
                </c:pt>
                <c:pt idx="3">
                  <c:v>7.5657112140697906</c:v>
                </c:pt>
                <c:pt idx="4">
                  <c:v>8.3219508287494968</c:v>
                </c:pt>
                <c:pt idx="5">
                  <c:v>9.0291921320322288</c:v>
                </c:pt>
                <c:pt idx="6">
                  <c:v>9.6465223424545048</c:v>
                </c:pt>
                <c:pt idx="7">
                  <c:v>10.377211682544369</c:v>
                </c:pt>
                <c:pt idx="8">
                  <c:v>10.929129955804678</c:v>
                </c:pt>
                <c:pt idx="9">
                  <c:v>11.256027931015849</c:v>
                </c:pt>
                <c:pt idx="10">
                  <c:v>12.169611958201349</c:v>
                </c:pt>
                <c:pt idx="11">
                  <c:v>12.695251174278665</c:v>
                </c:pt>
                <c:pt idx="12">
                  <c:v>13.261297265202524</c:v>
                </c:pt>
                <c:pt idx="13">
                  <c:v>14.262450959392158</c:v>
                </c:pt>
                <c:pt idx="14">
                  <c:v>15.831866417296659</c:v>
                </c:pt>
                <c:pt idx="15">
                  <c:v>16.805333919461809</c:v>
                </c:pt>
                <c:pt idx="16">
                  <c:v>17.829810485135742</c:v>
                </c:pt>
                <c:pt idx="17">
                  <c:v>18.873732494909703</c:v>
                </c:pt>
                <c:pt idx="18">
                  <c:v>20.652256931397154</c:v>
                </c:pt>
                <c:pt idx="19">
                  <c:v>21.358279122679264</c:v>
                </c:pt>
                <c:pt idx="20">
                  <c:v>22.747097812390365</c:v>
                </c:pt>
                <c:pt idx="21">
                  <c:v>23.602950017232835</c:v>
                </c:pt>
                <c:pt idx="22">
                  <c:v>25.545191293676922</c:v>
                </c:pt>
                <c:pt idx="23">
                  <c:v>27.553329399927268</c:v>
                </c:pt>
                <c:pt idx="24">
                  <c:v>29.145037635825506</c:v>
                </c:pt>
                <c:pt idx="25">
                  <c:v>30.819269965325674</c:v>
                </c:pt>
                <c:pt idx="26">
                  <c:v>32.180693998905852</c:v>
                </c:pt>
                <c:pt idx="27">
                  <c:v>33.271825387709271</c:v>
                </c:pt>
                <c:pt idx="28">
                  <c:v>36.251963598793878</c:v>
                </c:pt>
                <c:pt idx="29">
                  <c:v>39.767740707104693</c:v>
                </c:pt>
                <c:pt idx="30">
                  <c:v>43.439596414961038</c:v>
                </c:pt>
                <c:pt idx="31">
                  <c:v>47.250378693958844</c:v>
                </c:pt>
                <c:pt idx="32">
                  <c:v>46.953692332952365</c:v>
                </c:pt>
                <c:pt idx="33">
                  <c:v>44.983376149959049</c:v>
                </c:pt>
                <c:pt idx="34">
                  <c:v>46.607357409273675</c:v>
                </c:pt>
                <c:pt idx="35">
                  <c:v>47.816065223947305</c:v>
                </c:pt>
                <c:pt idx="36">
                  <c:v>46.021088445200306</c:v>
                </c:pt>
                <c:pt idx="37">
                  <c:v>46.875123409639627</c:v>
                </c:pt>
                <c:pt idx="38">
                  <c:v>47.458924036480909</c:v>
                </c:pt>
                <c:pt idx="39">
                  <c:v>49.04808619224211</c:v>
                </c:pt>
                <c:pt idx="40">
                  <c:v>51.228094425605462</c:v>
                </c:pt>
                <c:pt idx="41">
                  <c:v>53.086052675223172</c:v>
                </c:pt>
                <c:pt idx="42">
                  <c:v>54.575081969411798</c:v>
                </c:pt>
                <c:pt idx="43">
                  <c:v>54.902758595903038</c:v>
                </c:pt>
                <c:pt idx="44">
                  <c:v>57.611183099535026</c:v>
                </c:pt>
                <c:pt idx="45">
                  <c:v>53.987513321402211</c:v>
                </c:pt>
                <c:pt idx="46">
                  <c:v>57.511586888020297</c:v>
                </c:pt>
                <c:pt idx="47">
                  <c:v>61.575459505128848</c:v>
                </c:pt>
                <c:pt idx="48">
                  <c:v>64.771097730917234</c:v>
                </c:pt>
                <c:pt idx="49">
                  <c:v>66.547287135530922</c:v>
                </c:pt>
                <c:pt idx="50">
                  <c:v>69.677270812393303</c:v>
                </c:pt>
                <c:pt idx="51">
                  <c:v>69.545853312577691</c:v>
                </c:pt>
                <c:pt idx="52">
                  <c:v>69.513018362605266</c:v>
                </c:pt>
                <c:pt idx="53">
                  <c:v>70.533016838571669</c:v>
                </c:pt>
                <c:pt idx="54">
                  <c:v>73.135774103932675</c:v>
                </c:pt>
                <c:pt idx="55">
                  <c:v>74.97072646128349</c:v>
                </c:pt>
                <c:pt idx="56">
                  <c:v>78.340193230257341</c:v>
                </c:pt>
                <c:pt idx="57">
                  <c:v>80.127222048493991</c:v>
                </c:pt>
                <c:pt idx="58">
                  <c:v>80.865851575554288</c:v>
                </c:pt>
                <c:pt idx="59">
                  <c:v>76.762432191462992</c:v>
                </c:pt>
                <c:pt idx="60">
                  <c:v>77.626807241538344</c:v>
                </c:pt>
                <c:pt idx="61">
                  <c:v>80.698991107294475</c:v>
                </c:pt>
                <c:pt idx="62">
                  <c:v>86.532116920323361</c:v>
                </c:pt>
                <c:pt idx="63">
                  <c:v>87.900428898474118</c:v>
                </c:pt>
                <c:pt idx="64">
                  <c:v>90.411343218996294</c:v>
                </c:pt>
                <c:pt idx="65">
                  <c:v>93.40537594848503</c:v>
                </c:pt>
                <c:pt idx="66">
                  <c:v>95.641146395995776</c:v>
                </c:pt>
                <c:pt idx="67">
                  <c:v>97.872294198217446</c:v>
                </c:pt>
                <c:pt idx="68">
                  <c:v>100</c:v>
                </c:pt>
                <c:pt idx="69">
                  <c:v>99.950004784469598</c:v>
                </c:pt>
                <c:pt idx="70">
                  <c:v>91.489975760558281</c:v>
                </c:pt>
                <c:pt idx="71">
                  <c:v>95.69851464554398</c:v>
                </c:pt>
                <c:pt idx="72">
                  <c:v>98.186676026328129</c:v>
                </c:pt>
                <c:pt idx="73">
                  <c:v>100.64134292698633</c:v>
                </c:pt>
                <c:pt idx="74">
                  <c:v>103.15737650016096</c:v>
                </c:pt>
                <c:pt idx="75">
                  <c:v>105.73631091266498</c:v>
                </c:pt>
                <c:pt idx="76">
                  <c:v>108.37971868548159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75-E94E-B7CC-1F363239D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797535"/>
        <c:axId val="851799183"/>
      </c:scatterChart>
      <c:valAx>
        <c:axId val="851797535"/>
        <c:scaling>
          <c:orientation val="minMax"/>
          <c:max val="2027"/>
          <c:min val="19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9183"/>
        <c:crosses val="autoZero"/>
        <c:crossBetween val="midCat"/>
      </c:valAx>
      <c:valAx>
        <c:axId val="85179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0_-;\-* #,##0.0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75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'PIB 51-26'!$AE$11</c:f>
              <c:strCache>
                <c:ptCount val="1"/>
                <c:pt idx="0">
                  <c:v>Tasa de crecimiento real del PIB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'PIB 51-26'!$AC$12:$AC$88</c:f>
              <c:numCache>
                <c:formatCode>General_)</c:formatCode>
                <c:ptCount val="7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 formatCode="General">
                  <c:v>2005</c:v>
                </c:pt>
                <c:pt idx="56" formatCode="General">
                  <c:v>2006</c:v>
                </c:pt>
                <c:pt idx="57" formatCode="General">
                  <c:v>2007</c:v>
                </c:pt>
                <c:pt idx="58" formatCode="General">
                  <c:v>2008</c:v>
                </c:pt>
                <c:pt idx="59" formatCode="General">
                  <c:v>2009</c:v>
                </c:pt>
                <c:pt idx="60" formatCode="General">
                  <c:v>2010</c:v>
                </c:pt>
                <c:pt idx="61" formatCode="General">
                  <c:v>2011</c:v>
                </c:pt>
                <c:pt idx="62" formatCode="General">
                  <c:v>2012</c:v>
                </c:pt>
                <c:pt idx="63" formatCode="General">
                  <c:v>2013</c:v>
                </c:pt>
                <c:pt idx="64" formatCode="General">
                  <c:v>2014</c:v>
                </c:pt>
                <c:pt idx="65" formatCode="General">
                  <c:v>2015</c:v>
                </c:pt>
                <c:pt idx="66" formatCode="General">
                  <c:v>2016</c:v>
                </c:pt>
                <c:pt idx="67" formatCode="General">
                  <c:v>2017</c:v>
                </c:pt>
                <c:pt idx="68" formatCode="General">
                  <c:v>2018</c:v>
                </c:pt>
                <c:pt idx="69" formatCode="General">
                  <c:v>2019</c:v>
                </c:pt>
                <c:pt idx="70" formatCode="General">
                  <c:v>2020</c:v>
                </c:pt>
                <c:pt idx="71" formatCode="General">
                  <c:v>2021</c:v>
                </c:pt>
                <c:pt idx="72" formatCode="General">
                  <c:v>2022</c:v>
                </c:pt>
                <c:pt idx="73" formatCode="General">
                  <c:v>2023</c:v>
                </c:pt>
                <c:pt idx="74" formatCode="General">
                  <c:v>2024</c:v>
                </c:pt>
                <c:pt idx="75" formatCode="General">
                  <c:v>2025</c:v>
                </c:pt>
                <c:pt idx="76" formatCode="General">
                  <c:v>2026</c:v>
                </c:pt>
              </c:numCache>
            </c:numRef>
          </c:xVal>
          <c:yVal>
            <c:numRef>
              <c:f>'PIB 51-26'!$AE$12:$AE$88</c:f>
              <c:numCache>
                <c:formatCode>0.00%</c:formatCode>
                <c:ptCount val="77"/>
                <c:pt idx="2">
                  <c:v>3.9767789093664296E-2</c:v>
                </c:pt>
                <c:pt idx="3">
                  <c:v>2.7433960242189137E-3</c:v>
                </c:pt>
                <c:pt idx="4">
                  <c:v>9.9956183005418309E-2</c:v>
                </c:pt>
                <c:pt idx="5">
                  <c:v>8.4985037503400473E-2</c:v>
                </c:pt>
                <c:pt idx="6">
                  <c:v>6.83704811455077E-2</c:v>
                </c:pt>
                <c:pt idx="7">
                  <c:v>7.5746400013410931E-2</c:v>
                </c:pt>
                <c:pt idx="8">
                  <c:v>5.3185604201241965E-2</c:v>
                </c:pt>
                <c:pt idx="9">
                  <c:v>2.9910704377483333E-2</c:v>
                </c:pt>
                <c:pt idx="10">
                  <c:v>8.1163980116656376E-2</c:v>
                </c:pt>
                <c:pt idx="11">
                  <c:v>4.3192767187870462E-2</c:v>
                </c:pt>
                <c:pt idx="12">
                  <c:v>4.4587230544181899E-2</c:v>
                </c:pt>
                <c:pt idx="13">
                  <c:v>7.5494401050540505E-2</c:v>
                </c:pt>
                <c:pt idx="14">
                  <c:v>0.11003827198935978</c:v>
                </c:pt>
                <c:pt idx="15">
                  <c:v>6.1487854716966162E-2</c:v>
                </c:pt>
                <c:pt idx="16">
                  <c:v>6.0961393006747189E-2</c:v>
                </c:pt>
                <c:pt idx="17">
                  <c:v>5.8549248778850149E-2</c:v>
                </c:pt>
                <c:pt idx="18">
                  <c:v>9.4232788186815908E-2</c:v>
                </c:pt>
                <c:pt idx="19">
                  <c:v>3.4186200260212685E-2</c:v>
                </c:pt>
                <c:pt idx="20">
                  <c:v>6.5024840331653344E-2</c:v>
                </c:pt>
                <c:pt idx="21">
                  <c:v>3.7624676866526929E-2</c:v>
                </c:pt>
                <c:pt idx="22">
                  <c:v>8.2288073102134707E-2</c:v>
                </c:pt>
                <c:pt idx="23">
                  <c:v>7.8611198607364097E-2</c:v>
                </c:pt>
                <c:pt idx="24">
                  <c:v>5.7768272312762381E-2</c:v>
                </c:pt>
                <c:pt idx="25">
                  <c:v>5.7444850489476895E-2</c:v>
                </c:pt>
                <c:pt idx="26">
                  <c:v>4.4174441351527483E-2</c:v>
                </c:pt>
                <c:pt idx="27">
                  <c:v>3.3906397072745564E-2</c:v>
                </c:pt>
                <c:pt idx="28">
                  <c:v>8.9569423269018511E-2</c:v>
                </c:pt>
                <c:pt idx="29">
                  <c:v>9.6981701383695107E-2</c:v>
                </c:pt>
                <c:pt idx="30">
                  <c:v>9.2332519840644389E-2</c:v>
                </c:pt>
                <c:pt idx="31">
                  <c:v>8.7726005614668479E-2</c:v>
                </c:pt>
                <c:pt idx="32">
                  <c:v>-6.2790260989890045E-3</c:v>
                </c:pt>
                <c:pt idx="33">
                  <c:v>-4.1962965745518943E-2</c:v>
                </c:pt>
                <c:pt idx="34">
                  <c:v>3.6101809119458705E-2</c:v>
                </c:pt>
                <c:pt idx="35">
                  <c:v>2.5933841390310741E-2</c:v>
                </c:pt>
                <c:pt idx="36">
                  <c:v>-3.7539198809860119E-2</c:v>
                </c:pt>
                <c:pt idx="37">
                  <c:v>1.8557469918519365E-2</c:v>
                </c:pt>
                <c:pt idx="38">
                  <c:v>1.2454380583480695E-2</c:v>
                </c:pt>
                <c:pt idx="39">
                  <c:v>3.3485001778372325E-2</c:v>
                </c:pt>
                <c:pt idx="40">
                  <c:v>4.4446346485750743E-2</c:v>
                </c:pt>
                <c:pt idx="41">
                  <c:v>3.6268345923268219E-2</c:v>
                </c:pt>
                <c:pt idx="42">
                  <c:v>2.804935042540091E-2</c:v>
                </c:pt>
                <c:pt idx="43">
                  <c:v>6.0041435517199648E-3</c:v>
                </c:pt>
                <c:pt idx="44">
                  <c:v>4.9331300883560747E-2</c:v>
                </c:pt>
                <c:pt idx="45">
                  <c:v>-6.2898721796290635E-2</c:v>
                </c:pt>
                <c:pt idx="46">
                  <c:v>6.5275715620356944E-2</c:v>
                </c:pt>
                <c:pt idx="47">
                  <c:v>7.0661806376882685E-2</c:v>
                </c:pt>
                <c:pt idx="48">
                  <c:v>5.1897919259899394E-2</c:v>
                </c:pt>
                <c:pt idx="49">
                  <c:v>2.7422561402195678E-2</c:v>
                </c:pt>
                <c:pt idx="50">
                  <c:v>4.7033978567568191E-2</c:v>
                </c:pt>
                <c:pt idx="51">
                  <c:v>-1.8860885089694301E-3</c:v>
                </c:pt>
                <c:pt idx="52">
                  <c:v>-4.7213382837996143E-4</c:v>
                </c:pt>
                <c:pt idx="53">
                  <c:v>1.4673488506076859E-2</c:v>
                </c:pt>
                <c:pt idx="54">
                  <c:v>3.6901261026703436E-2</c:v>
                </c:pt>
                <c:pt idx="55">
                  <c:v>2.5089668904620721E-2</c:v>
                </c:pt>
                <c:pt idx="56">
                  <c:v>4.4943765760545373E-2</c:v>
                </c:pt>
                <c:pt idx="57">
                  <c:v>2.2811136206726257E-2</c:v>
                </c:pt>
                <c:pt idx="58">
                  <c:v>9.2182095944033371E-3</c:v>
                </c:pt>
                <c:pt idx="59">
                  <c:v>-5.0743537650839055E-2</c:v>
                </c:pt>
                <c:pt idx="60">
                  <c:v>1.1260391644696721E-2</c:v>
                </c:pt>
                <c:pt idx="61">
                  <c:v>3.9576326464090261E-2</c:v>
                </c:pt>
                <c:pt idx="62">
                  <c:v>7.2282512246942376E-2</c:v>
                </c:pt>
                <c:pt idx="63">
                  <c:v>1.5812764402963309E-2</c:v>
                </c:pt>
                <c:pt idx="64">
                  <c:v>2.8565438780990826E-2</c:v>
                </c:pt>
                <c:pt idx="65">
                  <c:v>3.3115675786792753E-2</c:v>
                </c:pt>
                <c:pt idx="66">
                  <c:v>2.3936207362880602E-2</c:v>
                </c:pt>
                <c:pt idx="67">
                  <c:v>2.3328325582629095E-2</c:v>
                </c:pt>
                <c:pt idx="68">
                  <c:v>2.173961302545302E-2</c:v>
                </c:pt>
                <c:pt idx="69">
                  <c:v>-4.9995215530407311E-4</c:v>
                </c:pt>
                <c:pt idx="70">
                  <c:v>-8.4642607493159883E-2</c:v>
                </c:pt>
                <c:pt idx="71">
                  <c:v>4.6000000000000041E-2</c:v>
                </c:pt>
                <c:pt idx="72">
                  <c:v>2.6000000000000023E-2</c:v>
                </c:pt>
                <c:pt idx="73">
                  <c:v>2.4999999999999911E-2</c:v>
                </c:pt>
                <c:pt idx="74">
                  <c:v>2.4999999999999911E-2</c:v>
                </c:pt>
                <c:pt idx="75">
                  <c:v>2.4999999999999911E-2</c:v>
                </c:pt>
                <c:pt idx="76">
                  <c:v>2.4999999999999911E-2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04-4745-ACAD-BF4D38280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797535"/>
        <c:axId val="851799183"/>
      </c:scatterChart>
      <c:valAx>
        <c:axId val="851797535"/>
        <c:scaling>
          <c:orientation val="minMax"/>
          <c:max val="2027"/>
          <c:min val="19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9183"/>
        <c:crosses val="autoZero"/>
        <c:crossBetween val="midCat"/>
      </c:valAx>
      <c:valAx>
        <c:axId val="85179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Indice PIB 2013=100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'PIB 51-26'!$AD$11</c:f>
              <c:strCache>
                <c:ptCount val="1"/>
                <c:pt idx="0">
                  <c:v>PIB a precios 2013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'PIB 51-26'!$AC$12:$AC$88</c:f>
              <c:numCache>
                <c:formatCode>General_)</c:formatCode>
                <c:ptCount val="7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 formatCode="General">
                  <c:v>2005</c:v>
                </c:pt>
                <c:pt idx="56" formatCode="General">
                  <c:v>2006</c:v>
                </c:pt>
                <c:pt idx="57" formatCode="General">
                  <c:v>2007</c:v>
                </c:pt>
                <c:pt idx="58" formatCode="General">
                  <c:v>2008</c:v>
                </c:pt>
                <c:pt idx="59" formatCode="General">
                  <c:v>2009</c:v>
                </c:pt>
                <c:pt idx="60" formatCode="General">
                  <c:v>2010</c:v>
                </c:pt>
                <c:pt idx="61" formatCode="General">
                  <c:v>2011</c:v>
                </c:pt>
                <c:pt idx="62" formatCode="General">
                  <c:v>2012</c:v>
                </c:pt>
                <c:pt idx="63" formatCode="General">
                  <c:v>2013</c:v>
                </c:pt>
                <c:pt idx="64" formatCode="General">
                  <c:v>2014</c:v>
                </c:pt>
                <c:pt idx="65" formatCode="General">
                  <c:v>2015</c:v>
                </c:pt>
                <c:pt idx="66" formatCode="General">
                  <c:v>2016</c:v>
                </c:pt>
                <c:pt idx="67" formatCode="General">
                  <c:v>2017</c:v>
                </c:pt>
                <c:pt idx="68" formatCode="General">
                  <c:v>2018</c:v>
                </c:pt>
                <c:pt idx="69" formatCode="General">
                  <c:v>2019</c:v>
                </c:pt>
                <c:pt idx="70" formatCode="General">
                  <c:v>2020</c:v>
                </c:pt>
                <c:pt idx="71" formatCode="General">
                  <c:v>2021</c:v>
                </c:pt>
                <c:pt idx="72" formatCode="General">
                  <c:v>2022</c:v>
                </c:pt>
                <c:pt idx="73" formatCode="General">
                  <c:v>2023</c:v>
                </c:pt>
                <c:pt idx="74" formatCode="General">
                  <c:v>2024</c:v>
                </c:pt>
                <c:pt idx="75" formatCode="General">
                  <c:v>2025</c:v>
                </c:pt>
                <c:pt idx="76" formatCode="General">
                  <c:v>2026</c:v>
                </c:pt>
              </c:numCache>
            </c:numRef>
          </c:xVal>
          <c:yVal>
            <c:numRef>
              <c:f>'PIB 51-26'!$AK$13:$AK$88</c:f>
              <c:numCache>
                <c:formatCode>_-* #,##0.000_-;\-* #,##0.000_-;_-* "-"??_-;_-@_-</c:formatCode>
                <c:ptCount val="76"/>
                <c:pt idx="0">
                  <c:v>8.255294979840091</c:v>
                </c:pt>
                <c:pt idx="1">
                  <c:v>8.5835898095043586</c:v>
                </c:pt>
                <c:pt idx="2">
                  <c:v>8.6071379956612777</c:v>
                </c:pt>
                <c:pt idx="3">
                  <c:v>9.4674746563084859</c:v>
                </c:pt>
                <c:pt idx="4">
                  <c:v>10.272068345037356</c:v>
                </c:pt>
                <c:pt idx="5">
                  <c:v>10.974374600147099</c:v>
                </c:pt>
                <c:pt idx="6">
                  <c:v>11.80564396850686</c:v>
                </c:pt>
                <c:pt idx="7">
                  <c:v>12.433534275956646</c:v>
                </c:pt>
                <c:pt idx="8">
                  <c:v>12.805430044052091</c:v>
                </c:pt>
                <c:pt idx="9">
                  <c:v>13.84476971353277</c:v>
                </c:pt>
                <c:pt idx="10">
                  <c:v>14.442763628539071</c:v>
                </c:pt>
                <c:pt idx="11">
                  <c:v>15.086726460139865</c:v>
                </c:pt>
                <c:pt idx="12">
                  <c:v>16.225689838061466</c:v>
                </c:pt>
                <c:pt idx="13">
                  <c:v>18.011136709677068</c:v>
                </c:pt>
                <c:pt idx="14">
                  <c:v>19.118602866969102</c:v>
                </c:pt>
                <c:pt idx="15">
                  <c:v>20.284099530082329</c:v>
                </c:pt>
                <c:pt idx="16">
                  <c:v>21.471718319724079</c:v>
                </c:pt>
                <c:pt idx="17">
                  <c:v>23.495058204153612</c:v>
                </c:pt>
                <c:pt idx="18">
                  <c:v>24.298264969046159</c:v>
                </c:pt>
                <c:pt idx="19">
                  <c:v>25.878255768994595</c:v>
                </c:pt>
                <c:pt idx="20">
                  <c:v>26.851916780172346</c:v>
                </c:pt>
                <c:pt idx="21">
                  <c:v>29.061509271111614</c:v>
                </c:pt>
                <c:pt idx="22">
                  <c:v>31.346069348252719</c:v>
                </c:pt>
                <c:pt idx="23">
                  <c:v>33.156877618297315</c:v>
                </c:pt>
                <c:pt idx="24">
                  <c:v>35.061569495778286</c:v>
                </c:pt>
                <c:pt idx="25">
                  <c:v>36.610394741162047</c:v>
                </c:pt>
                <c:pt idx="26">
                  <c:v>37.851721322245844</c:v>
                </c:pt>
                <c:pt idx="27">
                  <c:v>41.242078170819013</c:v>
                </c:pt>
                <c:pt idx="28">
                  <c:v>45.241805080424399</c:v>
                </c:pt>
                <c:pt idx="29">
                  <c:v>49.419094945639245</c:v>
                </c:pt>
                <c:pt idx="30">
                  <c:v>53.754434746312228</c:v>
                </c:pt>
                <c:pt idx="31">
                  <c:v>53.416909247603741</c:v>
                </c:pt>
                <c:pt idx="32">
                  <c:v>51.175377314615048</c:v>
                </c:pt>
                <c:pt idx="33">
                  <c:v>53.022901018043555</c:v>
                </c:pt>
                <c:pt idx="34">
                  <c:v>54.397988523099642</c:v>
                </c:pt>
                <c:pt idx="35">
                  <c:v>52.355931617074503</c:v>
                </c:pt>
                <c:pt idx="36">
                  <c:v>53.32752524311443</c:v>
                </c:pt>
                <c:pt idx="37">
                  <c:v>53.991686538067349</c:v>
                </c:pt>
                <c:pt idx="38">
                  <c:v>55.799598257811859</c:v>
                </c:pt>
                <c:pt idx="39">
                  <c:v>58.279686535744254</c:v>
                </c:pt>
                <c:pt idx="40">
                  <c:v>60.393394367322259</c:v>
                </c:pt>
                <c:pt idx="41">
                  <c:v>62.087389849310718</c:v>
                </c:pt>
                <c:pt idx="42">
                  <c:v>62.460171450717581</c:v>
                </c:pt>
                <c:pt idx="43">
                  <c:v>65.541412961791721</c:v>
                </c:pt>
                <c:pt idx="44">
                  <c:v>61.41894186177219</c:v>
                </c:pt>
                <c:pt idx="45">
                  <c:v>65.428107244444462</c:v>
                </c:pt>
                <c:pt idx="46">
                  <c:v>70.051375490157312</c:v>
                </c:pt>
                <c:pt idx="47">
                  <c:v>73.686896119390383</c:v>
                </c:pt>
                <c:pt idx="48">
                  <c:v>75.707579552761587</c:v>
                </c:pt>
                <c:pt idx="49">
                  <c:v>79.268408226848635</c:v>
                </c:pt>
                <c:pt idx="50">
                  <c:v>79.118900992967696</c:v>
                </c:pt>
                <c:pt idx="51">
                  <c:v>79.081546283344665</c:v>
                </c:pt>
                <c:pt idx="52">
                  <c:v>80.24194844377611</c:v>
                </c:pt>
                <c:pt idx="53">
                  <c:v>83.202977528591177</c:v>
                </c:pt>
                <c:pt idx="54">
                  <c:v>85.29051268666214</c:v>
                </c:pt>
                <c:pt idx="55">
                  <c:v>89.123789510448304</c:v>
                </c:pt>
                <c:pt idx="56">
                  <c:v>91.156804412230727</c:v>
                </c:pt>
                <c:pt idx="57">
                  <c:v>91.997106941258693</c:v>
                </c:pt>
                <c:pt idx="58">
                  <c:v>87.328848281416683</c:v>
                </c:pt>
                <c:pt idx="59">
                  <c:v>88.312205314945729</c:v>
                </c:pt>
                <c:pt idx="60">
                  <c:v>91.807277983253783</c:v>
                </c:pt>
                <c:pt idx="61">
                  <c:v>98.44333867843676</c:v>
                </c:pt>
                <c:pt idx="62">
                  <c:v>100</c:v>
                </c:pt>
                <c:pt idx="63">
                  <c:v>102.85654387809909</c:v>
                </c:pt>
                <c:pt idx="64">
                  <c:v>106.26270783771623</c:v>
                </c:pt>
                <c:pt idx="65">
                  <c:v>108.80623404746099</c:v>
                </c:pt>
                <c:pt idx="66">
                  <c:v>111.34450130073989</c:v>
                </c:pt>
                <c:pt idx="67">
                  <c:v>113.76508767153004</c:v>
                </c:pt>
                <c:pt idx="68">
                  <c:v>113.70821057075031</c:v>
                </c:pt>
                <c:pt idx="69">
                  <c:v>104.08365113466071</c:v>
                </c:pt>
                <c:pt idx="70">
                  <c:v>108.87149908685512</c:v>
                </c:pt>
                <c:pt idx="71">
                  <c:v>111.70215806311336</c:v>
                </c:pt>
                <c:pt idx="72">
                  <c:v>114.49471201469119</c:v>
                </c:pt>
                <c:pt idx="73">
                  <c:v>117.35707981505846</c:v>
                </c:pt>
                <c:pt idx="74">
                  <c:v>120.29100681043489</c:v>
                </c:pt>
                <c:pt idx="75">
                  <c:v>123.29828198069576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30-F44C-B3BF-E9E3F2BC8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797535"/>
        <c:axId val="851799183"/>
      </c:scatterChart>
      <c:valAx>
        <c:axId val="851797535"/>
        <c:scaling>
          <c:orientation val="minMax"/>
          <c:max val="2027"/>
          <c:min val="19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9183"/>
        <c:crosses val="autoZero"/>
        <c:crossBetween val="midCat"/>
      </c:valAx>
      <c:valAx>
        <c:axId val="85179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0_-;\-* #,##0.0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9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B11"/><Relationship Id="rId7" Type="http://schemas.openxmlformats.org/officeDocument/2006/relationships/chart" Target="../charts/chart4.xml"/><Relationship Id="rId2" Type="http://schemas.openxmlformats.org/officeDocument/2006/relationships/hyperlink" Target="#&#205;ndice!B21"/><Relationship Id="rId1" Type="http://schemas.openxmlformats.org/officeDocument/2006/relationships/hyperlink" Target="#&#205;ndice!B53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19050</xdr:rowOff>
    </xdr:from>
    <xdr:to>
      <xdr:col>13</xdr:col>
      <xdr:colOff>0</xdr:colOff>
      <xdr:row>0</xdr:row>
      <xdr:rowOff>276225</xdr:rowOff>
    </xdr:to>
    <xdr:grpSp>
      <xdr:nvGrpSpPr>
        <xdr:cNvPr id="2" name="Group 1">
          <a:hlinkClick xmlns:r="http://schemas.openxmlformats.org/officeDocument/2006/relationships" r:id="rId1" tooltip="Regresar al índice o contenido"/>
          <a:extLst>
            <a:ext uri="{FF2B5EF4-FFF2-40B4-BE49-F238E27FC236}">
              <a16:creationId xmlns:a16="http://schemas.microsoft.com/office/drawing/2014/main" id="{85D23F8B-2DE5-114C-91DC-0529BBCC0675}"/>
            </a:ext>
          </a:extLst>
        </xdr:cNvPr>
        <xdr:cNvGrpSpPr>
          <a:grpSpLocks/>
        </xdr:cNvGrpSpPr>
      </xdr:nvGrpSpPr>
      <xdr:grpSpPr bwMode="auto">
        <a:xfrm>
          <a:off x="2994691" y="19050"/>
          <a:ext cx="0" cy="257175"/>
          <a:chOff x="64" y="0"/>
          <a:chExt cx="30" cy="2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BDAFA0E0-D07D-264F-8933-0DBB82B228FF}"/>
              </a:ext>
            </a:extLst>
          </xdr:cNvPr>
          <xdr:cNvSpPr>
            <a:spLocks noChangeArrowheads="1"/>
          </xdr:cNvSpPr>
        </xdr:nvSpPr>
        <xdr:spPr bwMode="auto">
          <a:xfrm>
            <a:off x="64" y="0"/>
            <a:ext cx="30" cy="27"/>
          </a:xfrm>
          <a:prstGeom prst="ellips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3">
            <a:extLst>
              <a:ext uri="{FF2B5EF4-FFF2-40B4-BE49-F238E27FC236}">
                <a16:creationId xmlns:a16="http://schemas.microsoft.com/office/drawing/2014/main" id="{371F7C11-470A-2A46-AB49-40B16F50A277}"/>
              </a:ext>
            </a:extLst>
          </xdr:cNvPr>
          <xdr:cNvSpPr>
            <a:spLocks noChangeArrowheads="1"/>
          </xdr:cNvSpPr>
        </xdr:nvSpPr>
        <xdr:spPr bwMode="auto">
          <a:xfrm>
            <a:off x="67" y="7"/>
            <a:ext cx="23" cy="14"/>
          </a:xfrm>
          <a:prstGeom prst="leftArrow">
            <a:avLst>
              <a:gd name="adj1" fmla="val 50000"/>
              <a:gd name="adj2" fmla="val 41071"/>
            </a:avLst>
          </a:prstGeom>
          <a:solidFill>
            <a:srgbClr val="008000"/>
          </a:solidFill>
          <a:ln w="9525">
            <a:solidFill>
              <a:srgbClr val="008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0</xdr:colOff>
      <xdr:row>0</xdr:row>
      <xdr:rowOff>28575</xdr:rowOff>
    </xdr:from>
    <xdr:to>
      <xdr:col>15</xdr:col>
      <xdr:colOff>0</xdr:colOff>
      <xdr:row>0</xdr:row>
      <xdr:rowOff>285750</xdr:rowOff>
    </xdr:to>
    <xdr:grpSp>
      <xdr:nvGrpSpPr>
        <xdr:cNvPr id="5" name="Group 4">
          <a:hlinkClick xmlns:r="http://schemas.openxmlformats.org/officeDocument/2006/relationships" r:id="rId2" tooltip="Regresar al índice o contenido"/>
          <a:extLst>
            <a:ext uri="{FF2B5EF4-FFF2-40B4-BE49-F238E27FC236}">
              <a16:creationId xmlns:a16="http://schemas.microsoft.com/office/drawing/2014/main" id="{3A298A03-21DA-8646-9AF3-7C3DA49C8F7D}"/>
            </a:ext>
          </a:extLst>
        </xdr:cNvPr>
        <xdr:cNvGrpSpPr>
          <a:grpSpLocks/>
        </xdr:cNvGrpSpPr>
      </xdr:nvGrpSpPr>
      <xdr:grpSpPr bwMode="auto">
        <a:xfrm>
          <a:off x="4358765" y="28575"/>
          <a:ext cx="0" cy="257175"/>
          <a:chOff x="64" y="0"/>
          <a:chExt cx="30" cy="27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E0C178BA-A656-C94B-A776-748E3DC69670}"/>
              </a:ext>
            </a:extLst>
          </xdr:cNvPr>
          <xdr:cNvSpPr>
            <a:spLocks noChangeArrowheads="1"/>
          </xdr:cNvSpPr>
        </xdr:nvSpPr>
        <xdr:spPr bwMode="auto">
          <a:xfrm>
            <a:off x="64" y="0"/>
            <a:ext cx="30" cy="27"/>
          </a:xfrm>
          <a:prstGeom prst="ellips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AutoShape 6">
            <a:extLst>
              <a:ext uri="{FF2B5EF4-FFF2-40B4-BE49-F238E27FC236}">
                <a16:creationId xmlns:a16="http://schemas.microsoft.com/office/drawing/2014/main" id="{3B4320F7-12D3-7C4C-AC8B-93BC4A450917}"/>
              </a:ext>
            </a:extLst>
          </xdr:cNvPr>
          <xdr:cNvSpPr>
            <a:spLocks noChangeArrowheads="1"/>
          </xdr:cNvSpPr>
        </xdr:nvSpPr>
        <xdr:spPr bwMode="auto">
          <a:xfrm>
            <a:off x="67" y="7"/>
            <a:ext cx="23" cy="14"/>
          </a:xfrm>
          <a:prstGeom prst="leftArrow">
            <a:avLst>
              <a:gd name="adj1" fmla="val 50000"/>
              <a:gd name="adj2" fmla="val 41071"/>
            </a:avLst>
          </a:prstGeom>
          <a:solidFill>
            <a:srgbClr val="008000"/>
          </a:solidFill>
          <a:ln w="9525">
            <a:solidFill>
              <a:srgbClr val="008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0</xdr:row>
      <xdr:rowOff>285750</xdr:rowOff>
    </xdr:to>
    <xdr:grpSp>
      <xdr:nvGrpSpPr>
        <xdr:cNvPr id="8" name="Group 1">
          <a:hlinkClick xmlns:r="http://schemas.openxmlformats.org/officeDocument/2006/relationships" r:id="rId3" tooltip="Regresar al índice o contenido"/>
          <a:extLst>
            <a:ext uri="{FF2B5EF4-FFF2-40B4-BE49-F238E27FC236}">
              <a16:creationId xmlns:a16="http://schemas.microsoft.com/office/drawing/2014/main" id="{A9240DAC-9CB1-4441-8639-7505DBBF2276}"/>
            </a:ext>
          </a:extLst>
        </xdr:cNvPr>
        <xdr:cNvGrpSpPr>
          <a:grpSpLocks/>
        </xdr:cNvGrpSpPr>
      </xdr:nvGrpSpPr>
      <xdr:grpSpPr bwMode="auto">
        <a:xfrm>
          <a:off x="1583580" y="28575"/>
          <a:ext cx="0" cy="257175"/>
          <a:chOff x="64" y="0"/>
          <a:chExt cx="30" cy="27"/>
        </a:xfrm>
      </xdr:grpSpPr>
      <xdr:sp macro="" textlink="">
        <xdr:nvSpPr>
          <xdr:cNvPr id="9" name="Oval 2">
            <a:extLst>
              <a:ext uri="{FF2B5EF4-FFF2-40B4-BE49-F238E27FC236}">
                <a16:creationId xmlns:a16="http://schemas.microsoft.com/office/drawing/2014/main" id="{D272B387-42C3-DA4A-8E1D-8BF173A4E5BB}"/>
              </a:ext>
            </a:extLst>
          </xdr:cNvPr>
          <xdr:cNvSpPr>
            <a:spLocks noChangeArrowheads="1"/>
          </xdr:cNvSpPr>
        </xdr:nvSpPr>
        <xdr:spPr bwMode="auto">
          <a:xfrm>
            <a:off x="64" y="0"/>
            <a:ext cx="30" cy="27"/>
          </a:xfrm>
          <a:prstGeom prst="ellips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AutoShape 3">
            <a:extLst>
              <a:ext uri="{FF2B5EF4-FFF2-40B4-BE49-F238E27FC236}">
                <a16:creationId xmlns:a16="http://schemas.microsoft.com/office/drawing/2014/main" id="{B3F78DA6-9AB6-484A-AF3E-0B971A380395}"/>
              </a:ext>
            </a:extLst>
          </xdr:cNvPr>
          <xdr:cNvSpPr>
            <a:spLocks noChangeArrowheads="1"/>
          </xdr:cNvSpPr>
        </xdr:nvSpPr>
        <xdr:spPr bwMode="auto">
          <a:xfrm>
            <a:off x="67" y="7"/>
            <a:ext cx="23" cy="14"/>
          </a:xfrm>
          <a:prstGeom prst="leftArrow">
            <a:avLst>
              <a:gd name="adj1" fmla="val 50000"/>
              <a:gd name="adj2" fmla="val 41071"/>
            </a:avLst>
          </a:prstGeom>
          <a:solidFill>
            <a:srgbClr val="008000"/>
          </a:solidFill>
          <a:ln w="9525">
            <a:solidFill>
              <a:srgbClr val="008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39</xdr:col>
      <xdr:colOff>350329</xdr:colOff>
      <xdr:row>9</xdr:row>
      <xdr:rowOff>32265</xdr:rowOff>
    </xdr:from>
    <xdr:to>
      <xdr:col>45</xdr:col>
      <xdr:colOff>780976</xdr:colOff>
      <xdr:row>30</xdr:row>
      <xdr:rowOff>73229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9C6583-4554-C249-B8A2-0EBC9C099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394138</xdr:colOff>
      <xdr:row>34</xdr:row>
      <xdr:rowOff>116781</xdr:rowOff>
    </xdr:from>
    <xdr:to>
      <xdr:col>45</xdr:col>
      <xdr:colOff>824785</xdr:colOff>
      <xdr:row>58</xdr:row>
      <xdr:rowOff>62860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B63ACCC-3464-2B4F-8A20-B17EBD393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408736</xdr:colOff>
      <xdr:row>59</xdr:row>
      <xdr:rowOff>87587</xdr:rowOff>
    </xdr:from>
    <xdr:to>
      <xdr:col>45</xdr:col>
      <xdr:colOff>839383</xdr:colOff>
      <xdr:row>81</xdr:row>
      <xdr:rowOff>70160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533C1A2-A36D-E049-8C77-97FCCFEB8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0</xdr:colOff>
      <xdr:row>9</xdr:row>
      <xdr:rowOff>0</xdr:rowOff>
    </xdr:from>
    <xdr:to>
      <xdr:col>52</xdr:col>
      <xdr:colOff>430647</xdr:colOff>
      <xdr:row>30</xdr:row>
      <xdr:rowOff>40964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1BCCB16F-70D6-C547-B72C-45886D3EB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A450-9B88-5043-9503-5E05750006E9}">
  <dimension ref="A1:AM94"/>
  <sheetViews>
    <sheetView showGridLines="0" tabSelected="1" zoomScale="81" zoomScaleNormal="130" workbookViewId="0">
      <pane ySplit="1" topLeftCell="A2" activePane="bottomLeft" state="frozen"/>
      <selection activeCell="B255" sqref="B255:C255"/>
      <selection pane="bottomLeft" sqref="A1:XFD1048576"/>
    </sheetView>
  </sheetViews>
  <sheetFormatPr baseColWidth="10" defaultColWidth="12.5" defaultRowHeight="13"/>
  <cols>
    <col min="1" max="1" width="8.1640625" style="3" customWidth="1"/>
    <col min="2" max="2" width="12.5" style="76" customWidth="1"/>
    <col min="3" max="11" width="12.5" style="3" hidden="1" customWidth="1"/>
    <col min="12" max="12" width="13.6640625" style="3" bestFit="1" customWidth="1"/>
    <col min="13" max="13" width="5" style="4" customWidth="1"/>
    <col min="14" max="14" width="4.5" style="5" customWidth="1"/>
    <col min="15" max="15" width="13.33203125" style="5" customWidth="1"/>
    <col min="16" max="16" width="7.5" style="5" hidden="1" customWidth="1"/>
    <col min="17" max="17" width="7" style="5" hidden="1" customWidth="1"/>
    <col min="18" max="18" width="8.33203125" style="5" hidden="1" customWidth="1"/>
    <col min="19" max="19" width="7.33203125" style="5" hidden="1" customWidth="1"/>
    <col min="20" max="20" width="6.5" style="5" hidden="1" customWidth="1"/>
    <col min="21" max="21" width="8.1640625" style="5" hidden="1" customWidth="1"/>
    <col min="22" max="22" width="9.5" style="5" hidden="1" customWidth="1"/>
    <col min="23" max="23" width="9" style="5" hidden="1" customWidth="1"/>
    <col min="24" max="24" width="9.6640625" style="5" hidden="1" customWidth="1"/>
    <col min="25" max="25" width="7.1640625" style="5" hidden="1" customWidth="1"/>
    <col min="26" max="26" width="10.83203125" style="5" customWidth="1"/>
    <col min="27" max="27" width="9.5" style="3" customWidth="1"/>
    <col min="28" max="28" width="4.1640625" style="4" customWidth="1"/>
    <col min="29" max="29" width="5.83203125" style="3" customWidth="1"/>
    <col min="30" max="30" width="14.33203125" style="3" customWidth="1"/>
    <col min="31" max="31" width="12.5" style="3"/>
    <col min="32" max="32" width="4.5" style="4" customWidth="1"/>
    <col min="33" max="33" width="10" style="3" customWidth="1"/>
    <col min="34" max="34" width="12.5" style="3"/>
    <col min="35" max="35" width="14.6640625" style="3" customWidth="1"/>
    <col min="36" max="36" width="12.5" style="3"/>
    <col min="37" max="37" width="17.83203125" style="3" customWidth="1"/>
    <col min="38" max="38" width="11.1640625" style="3" customWidth="1"/>
    <col min="39" max="16384" width="12.5" style="3"/>
  </cols>
  <sheetData>
    <row r="1" spans="1:39" ht="24.75" customHeight="1">
      <c r="A1" s="1"/>
      <c r="B1" s="2"/>
      <c r="C1" s="1"/>
      <c r="D1" s="1"/>
      <c r="E1" s="1"/>
      <c r="F1" s="1"/>
      <c r="G1" s="1"/>
      <c r="H1" s="1"/>
      <c r="I1" s="1"/>
      <c r="AC1" s="6" t="s">
        <v>0</v>
      </c>
      <c r="AD1" s="7"/>
    </row>
    <row r="2" spans="1:39" ht="12.75" customHeight="1">
      <c r="A2" s="8" t="s">
        <v>1</v>
      </c>
      <c r="B2" s="2"/>
      <c r="C2" s="1"/>
      <c r="D2" s="1"/>
      <c r="E2" s="1"/>
      <c r="F2" s="1"/>
      <c r="G2" s="1"/>
      <c r="H2" s="1"/>
      <c r="I2" s="9" t="s">
        <v>2</v>
      </c>
      <c r="N2" s="10" t="s">
        <v>1</v>
      </c>
      <c r="Y2" s="11" t="s">
        <v>3</v>
      </c>
      <c r="Z2" s="11"/>
      <c r="AC2" s="12" t="s">
        <v>4</v>
      </c>
      <c r="AD2" s="7"/>
    </row>
    <row r="3" spans="1:39" ht="12.75" customHeight="1">
      <c r="A3" s="13" t="s">
        <v>5</v>
      </c>
      <c r="B3" s="14"/>
      <c r="C3" s="15"/>
      <c r="D3" s="15"/>
      <c r="E3" s="15"/>
      <c r="F3" s="15"/>
      <c r="G3" s="15"/>
      <c r="H3" s="15"/>
      <c r="I3" s="16"/>
      <c r="N3" s="17" t="s">
        <v>6</v>
      </c>
      <c r="O3" s="18"/>
      <c r="P3" s="18"/>
      <c r="Q3" s="18"/>
      <c r="R3" s="18"/>
      <c r="S3" s="18"/>
      <c r="T3" s="18"/>
      <c r="U3" s="18"/>
      <c r="V3" s="19"/>
      <c r="W3" s="19"/>
      <c r="X3" s="19"/>
      <c r="Y3" s="19"/>
      <c r="Z3" s="19"/>
      <c r="AC3" s="20" t="s">
        <v>7</v>
      </c>
      <c r="AD3" s="7"/>
    </row>
    <row r="4" spans="1:39" ht="12.75" customHeight="1">
      <c r="A4" s="21" t="s">
        <v>8</v>
      </c>
      <c r="B4" s="14"/>
      <c r="C4" s="15"/>
      <c r="D4" s="15"/>
      <c r="E4" s="15"/>
      <c r="F4" s="15"/>
      <c r="G4" s="15"/>
      <c r="H4" s="15"/>
      <c r="I4" s="15"/>
      <c r="N4" s="22" t="s">
        <v>9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C4" s="7"/>
      <c r="AD4" s="7"/>
    </row>
    <row r="5" spans="1:39" ht="3" customHeight="1">
      <c r="A5" s="23"/>
      <c r="B5" s="24"/>
      <c r="C5" s="25"/>
      <c r="D5" s="25"/>
      <c r="E5" s="25"/>
      <c r="F5" s="25"/>
      <c r="G5" s="25"/>
      <c r="H5" s="25"/>
      <c r="I5" s="25"/>
      <c r="N5" s="26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18"/>
    </row>
    <row r="6" spans="1:39" ht="12" customHeight="1">
      <c r="A6" s="28"/>
      <c r="B6" s="29"/>
      <c r="C6" s="30"/>
      <c r="D6" s="30"/>
      <c r="E6" s="30"/>
      <c r="F6" s="30"/>
      <c r="G6" s="30"/>
      <c r="H6" s="30"/>
      <c r="I6" s="30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18"/>
    </row>
    <row r="7" spans="1:39" ht="12" customHeight="1">
      <c r="A7" s="94" t="s">
        <v>10</v>
      </c>
      <c r="B7" s="33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34" t="s">
        <v>17</v>
      </c>
      <c r="L7" s="35">
        <f>L10/(1+L9)</f>
        <v>0</v>
      </c>
      <c r="N7" s="95" t="s">
        <v>10</v>
      </c>
      <c r="O7" s="36" t="s">
        <v>11</v>
      </c>
      <c r="P7" s="37" t="s">
        <v>18</v>
      </c>
      <c r="Q7" s="38" t="s">
        <v>13</v>
      </c>
      <c r="R7" s="37" t="s">
        <v>14</v>
      </c>
      <c r="S7" s="37" t="s">
        <v>19</v>
      </c>
      <c r="T7" s="37" t="s">
        <v>20</v>
      </c>
      <c r="U7" s="36" t="s">
        <v>21</v>
      </c>
      <c r="V7" s="37" t="s">
        <v>22</v>
      </c>
      <c r="W7" s="37" t="s">
        <v>17</v>
      </c>
      <c r="X7" s="37" t="s">
        <v>17</v>
      </c>
      <c r="Y7" s="37" t="s">
        <v>17</v>
      </c>
      <c r="Z7" s="37"/>
      <c r="AC7" s="39" t="s">
        <v>23</v>
      </c>
      <c r="AD7" s="39" t="s">
        <v>24</v>
      </c>
    </row>
    <row r="8" spans="1:39" ht="12" customHeight="1">
      <c r="A8" s="94"/>
      <c r="B8" s="40"/>
      <c r="C8" s="34" t="s">
        <v>25</v>
      </c>
      <c r="D8" s="34"/>
      <c r="E8" s="34" t="s">
        <v>26</v>
      </c>
      <c r="F8" s="34"/>
      <c r="G8" s="34" t="s">
        <v>27</v>
      </c>
      <c r="H8" s="34"/>
      <c r="I8" s="34" t="s">
        <v>28</v>
      </c>
      <c r="N8" s="95"/>
      <c r="O8" s="36"/>
      <c r="P8" s="37" t="s">
        <v>29</v>
      </c>
      <c r="Q8" s="38"/>
      <c r="R8" s="37" t="s">
        <v>30</v>
      </c>
      <c r="S8" s="37" t="s">
        <v>31</v>
      </c>
      <c r="T8" s="37" t="s">
        <v>32</v>
      </c>
      <c r="U8" s="36" t="s">
        <v>33</v>
      </c>
      <c r="V8" s="37" t="s">
        <v>34</v>
      </c>
      <c r="W8" s="37" t="s">
        <v>35</v>
      </c>
      <c r="X8" s="37" t="s">
        <v>36</v>
      </c>
      <c r="Y8" s="37" t="s">
        <v>37</v>
      </c>
      <c r="Z8" s="37"/>
      <c r="AD8" s="3" t="s">
        <v>38</v>
      </c>
    </row>
    <row r="9" spans="1:39" ht="12" customHeight="1">
      <c r="A9" s="94"/>
      <c r="B9" s="41"/>
      <c r="C9" s="42" t="s">
        <v>39</v>
      </c>
      <c r="D9" s="42"/>
      <c r="E9" s="42"/>
      <c r="F9" s="42"/>
      <c r="G9" s="42"/>
      <c r="H9" s="42"/>
      <c r="I9" s="42" t="s">
        <v>40</v>
      </c>
      <c r="L9" s="43"/>
      <c r="N9" s="95"/>
      <c r="O9" s="36"/>
      <c r="P9" s="44" t="s">
        <v>41</v>
      </c>
      <c r="Q9" s="38"/>
      <c r="R9" s="37" t="s">
        <v>42</v>
      </c>
      <c r="S9" s="37" t="s">
        <v>43</v>
      </c>
      <c r="T9" s="37" t="s">
        <v>44</v>
      </c>
      <c r="U9" s="36" t="s">
        <v>45</v>
      </c>
      <c r="V9" s="37" t="s">
        <v>46</v>
      </c>
      <c r="W9" s="37" t="s">
        <v>47</v>
      </c>
      <c r="X9" s="37" t="s">
        <v>48</v>
      </c>
      <c r="Y9" s="37" t="s">
        <v>49</v>
      </c>
      <c r="Z9" s="37" t="s">
        <v>50</v>
      </c>
      <c r="AD9" s="3" t="s">
        <v>51</v>
      </c>
    </row>
    <row r="10" spans="1:39" ht="12" customHeight="1">
      <c r="A10" s="45">
        <v>1960</v>
      </c>
      <c r="B10" s="46"/>
      <c r="C10" s="47"/>
      <c r="D10" s="47"/>
      <c r="E10" s="47"/>
      <c r="F10" s="47"/>
      <c r="G10" s="47"/>
      <c r="H10" s="47"/>
      <c r="I10" s="47"/>
      <c r="L10" s="35"/>
      <c r="N10" s="95"/>
      <c r="O10" s="89"/>
      <c r="P10" s="37" t="s">
        <v>52</v>
      </c>
      <c r="Q10" s="38"/>
      <c r="R10" s="37" t="s">
        <v>53</v>
      </c>
      <c r="S10" s="37"/>
      <c r="T10" s="37" t="s">
        <v>54</v>
      </c>
      <c r="U10" s="36" t="s">
        <v>54</v>
      </c>
      <c r="V10" s="37" t="s">
        <v>55</v>
      </c>
      <c r="W10" s="37" t="s">
        <v>56</v>
      </c>
      <c r="X10" s="37" t="s">
        <v>54</v>
      </c>
      <c r="Y10" s="37" t="s">
        <v>57</v>
      </c>
      <c r="Z10" s="37">
        <v>1000</v>
      </c>
    </row>
    <row r="11" spans="1:39">
      <c r="A11" s="48"/>
      <c r="B11" s="49"/>
      <c r="C11" s="50"/>
      <c r="D11" s="50"/>
      <c r="E11" s="50"/>
      <c r="F11" s="50"/>
      <c r="G11" s="50"/>
      <c r="H11" s="50"/>
      <c r="I11" s="50"/>
      <c r="L11" s="3" t="s">
        <v>81</v>
      </c>
      <c r="N11" s="95"/>
      <c r="O11" s="36"/>
      <c r="P11" s="37"/>
      <c r="Q11" s="38"/>
      <c r="R11" s="37"/>
      <c r="S11" s="37"/>
      <c r="T11" s="37" t="s">
        <v>59</v>
      </c>
      <c r="U11" s="36" t="s">
        <v>60</v>
      </c>
      <c r="V11" s="37" t="s">
        <v>61</v>
      </c>
      <c r="W11" s="37" t="s">
        <v>62</v>
      </c>
      <c r="X11" s="37" t="s">
        <v>63</v>
      </c>
      <c r="Y11" s="37" t="s">
        <v>64</v>
      </c>
      <c r="Z11" s="51" t="s">
        <v>65</v>
      </c>
      <c r="AA11" s="3" t="s">
        <v>58</v>
      </c>
      <c r="AC11" s="3" t="s">
        <v>10</v>
      </c>
      <c r="AD11" s="3" t="s">
        <v>66</v>
      </c>
      <c r="AE11" s="3" t="s">
        <v>67</v>
      </c>
      <c r="AH11" s="3" t="s">
        <v>58</v>
      </c>
      <c r="AK11" s="3" t="s">
        <v>68</v>
      </c>
      <c r="AL11" s="3" t="s">
        <v>75</v>
      </c>
    </row>
    <row r="12" spans="1:39">
      <c r="A12" s="52">
        <v>1950</v>
      </c>
      <c r="B12" s="14">
        <v>83304</v>
      </c>
      <c r="C12" s="15">
        <v>15968</v>
      </c>
      <c r="D12" s="15">
        <v>4206</v>
      </c>
      <c r="E12" s="15">
        <v>14244</v>
      </c>
      <c r="F12" s="15">
        <v>3028</v>
      </c>
      <c r="G12" s="15">
        <v>619</v>
      </c>
      <c r="H12" s="15">
        <v>45779</v>
      </c>
      <c r="I12" s="53">
        <v>-540</v>
      </c>
      <c r="N12" s="54">
        <v>1950</v>
      </c>
      <c r="O12" s="55">
        <f>O13/(1+L13)</f>
        <v>693112.23812213074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7">
        <f t="shared" ref="Z12:Z20" si="0">O12*$Z$10</f>
        <v>693112238.12213075</v>
      </c>
      <c r="AA12" s="58"/>
      <c r="AC12" s="59">
        <f t="shared" ref="AC12:AC65" si="1">AC13-1</f>
        <v>1950</v>
      </c>
      <c r="AD12" s="60"/>
      <c r="AE12" s="59"/>
      <c r="AJ12" s="3">
        <v>1950</v>
      </c>
      <c r="AK12" s="61">
        <f>AD12/$AD$75*100</f>
        <v>0</v>
      </c>
      <c r="AL12" s="61">
        <f>AD12/$AD$80</f>
        <v>0</v>
      </c>
    </row>
    <row r="13" spans="1:39">
      <c r="A13" s="52">
        <v>1951</v>
      </c>
      <c r="B13" s="14">
        <v>89746</v>
      </c>
      <c r="C13" s="15">
        <v>16819</v>
      </c>
      <c r="D13" s="15">
        <v>4389</v>
      </c>
      <c r="E13" s="15">
        <v>15746</v>
      </c>
      <c r="F13" s="15">
        <v>3315</v>
      </c>
      <c r="G13" s="15">
        <v>688</v>
      </c>
      <c r="H13" s="15">
        <v>49411</v>
      </c>
      <c r="I13" s="53">
        <v>-622</v>
      </c>
      <c r="L13" s="86">
        <f>(B13/B12-1)</f>
        <v>7.7331220589647476E-2</v>
      </c>
      <c r="N13" s="54">
        <v>1951</v>
      </c>
      <c r="O13" s="55">
        <f t="shared" ref="O13:O20" si="2">O14/(1+L14)</f>
        <v>746711.45350173756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7">
        <f t="shared" si="0"/>
        <v>746711453.50173759</v>
      </c>
      <c r="AA13" s="58">
        <f>Z13/Z12-1</f>
        <v>7.7331220589647698E-2</v>
      </c>
      <c r="AC13" s="59">
        <f t="shared" si="1"/>
        <v>1951</v>
      </c>
      <c r="AD13" s="60">
        <f>AD14/(1+AA14)</f>
        <v>1344351.428323152</v>
      </c>
      <c r="AE13" s="63"/>
      <c r="AJ13" s="3">
        <v>1951</v>
      </c>
      <c r="AK13" s="61">
        <f t="shared" ref="AK13:AK76" si="3">AD13/$AD$75*100</f>
        <v>8.255294979840091</v>
      </c>
      <c r="AL13" s="61">
        <f>(AD13/$AD$80)*100</f>
        <v>7.2564396941136424</v>
      </c>
      <c r="AM13" s="61"/>
    </row>
    <row r="14" spans="1:39" ht="14" customHeight="1">
      <c r="A14" s="52">
        <v>1952</v>
      </c>
      <c r="B14" s="14">
        <v>93315</v>
      </c>
      <c r="C14" s="15">
        <v>16344</v>
      </c>
      <c r="D14" s="15">
        <v>4722</v>
      </c>
      <c r="E14" s="15">
        <v>16440</v>
      </c>
      <c r="F14" s="15">
        <v>3736</v>
      </c>
      <c r="G14" s="15">
        <v>748</v>
      </c>
      <c r="H14" s="15">
        <v>52031</v>
      </c>
      <c r="I14" s="53">
        <v>-706</v>
      </c>
      <c r="L14" s="62">
        <f>(B14/B13-1)</f>
        <v>3.9767789093664296E-2</v>
      </c>
      <c r="N14" s="54">
        <v>1952</v>
      </c>
      <c r="O14" s="55">
        <f t="shared" si="2"/>
        <v>776406.5170984182</v>
      </c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57">
        <f t="shared" si="0"/>
        <v>776406517.09841824</v>
      </c>
      <c r="AA14" s="58">
        <f>Z14/Z13-1</f>
        <v>3.9767789093664296E-2</v>
      </c>
      <c r="AB14" s="65"/>
      <c r="AC14" s="59">
        <f t="shared" si="1"/>
        <v>1952</v>
      </c>
      <c r="AD14" s="60">
        <f>AD15/(1+AA15)</f>
        <v>1397813.3123924735</v>
      </c>
      <c r="AE14" s="63">
        <f>AD14/AD13-1</f>
        <v>3.9767789093664296E-2</v>
      </c>
      <c r="AF14" s="66"/>
      <c r="AJ14" s="3">
        <v>1952</v>
      </c>
      <c r="AK14" s="61">
        <f t="shared" si="3"/>
        <v>8.5835898095043586</v>
      </c>
      <c r="AL14" s="61">
        <f t="shared" ref="AL14:AL77" si="4">(AD14/$AD$80)*100</f>
        <v>7.5450122574400478</v>
      </c>
      <c r="AM14" s="61"/>
    </row>
    <row r="15" spans="1:39" ht="14" customHeight="1">
      <c r="A15" s="52">
        <v>1953</v>
      </c>
      <c r="B15" s="14">
        <v>93571</v>
      </c>
      <c r="C15" s="15">
        <v>16318</v>
      </c>
      <c r="D15" s="15">
        <v>4750</v>
      </c>
      <c r="E15" s="15">
        <v>16266</v>
      </c>
      <c r="F15" s="15">
        <v>3449</v>
      </c>
      <c r="G15" s="15">
        <v>798</v>
      </c>
      <c r="H15" s="15">
        <v>52412</v>
      </c>
      <c r="I15" s="53">
        <v>-422</v>
      </c>
      <c r="L15" s="62">
        <f>(B15/B14-1)</f>
        <v>2.7433960242191358E-3</v>
      </c>
      <c r="N15" s="54">
        <v>1953</v>
      </c>
      <c r="O15" s="55">
        <f t="shared" si="2"/>
        <v>778536.50765060377</v>
      </c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57">
        <f t="shared" si="0"/>
        <v>778536507.65060377</v>
      </c>
      <c r="AA15" s="58">
        <f>Z15/Z14-1</f>
        <v>2.7433960242189137E-3</v>
      </c>
      <c r="AB15" s="65"/>
      <c r="AC15" s="59">
        <f t="shared" si="1"/>
        <v>1953</v>
      </c>
      <c r="AD15" s="60">
        <f t="shared" ref="AD15:AD50" si="5">AD16/(1+AA16)</f>
        <v>1401648.0678762912</v>
      </c>
      <c r="AE15" s="63">
        <f>AD15/AD14-1</f>
        <v>2.7433960242189137E-3</v>
      </c>
      <c r="AF15" s="66"/>
      <c r="AJ15" s="3">
        <v>1953</v>
      </c>
      <c r="AK15" s="61">
        <f t="shared" si="3"/>
        <v>8.6071379956612777</v>
      </c>
      <c r="AL15" s="61">
        <f t="shared" si="4"/>
        <v>7.5657112140697906</v>
      </c>
      <c r="AM15" s="61"/>
    </row>
    <row r="16" spans="1:39" ht="14" customHeight="1">
      <c r="A16" s="52">
        <v>1954</v>
      </c>
      <c r="B16" s="14">
        <v>102924</v>
      </c>
      <c r="C16" s="15">
        <v>19093</v>
      </c>
      <c r="D16" s="15">
        <v>4862</v>
      </c>
      <c r="E16" s="15">
        <v>17855</v>
      </c>
      <c r="F16" s="15">
        <v>3712</v>
      </c>
      <c r="G16" s="15">
        <v>880</v>
      </c>
      <c r="H16" s="15">
        <v>57403</v>
      </c>
      <c r="I16" s="53">
        <v>-881</v>
      </c>
      <c r="L16" s="62">
        <f>(B16/B15-1)</f>
        <v>9.9956183005418309E-2</v>
      </c>
      <c r="N16" s="54">
        <v>1954</v>
      </c>
      <c r="O16" s="55">
        <f t="shared" si="2"/>
        <v>856356.04528572678</v>
      </c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57">
        <f t="shared" si="0"/>
        <v>856356045.28572679</v>
      </c>
      <c r="AA16" s="58">
        <f t="shared" ref="AA16:AA53" si="6">Z16/Z15-1</f>
        <v>9.9956183005418309E-2</v>
      </c>
      <c r="AB16" s="65"/>
      <c r="AC16" s="59">
        <f t="shared" si="1"/>
        <v>1954</v>
      </c>
      <c r="AD16" s="60">
        <f t="shared" si="5"/>
        <v>1541751.4586581248</v>
      </c>
      <c r="AE16" s="63">
        <f>AD16/AD15-1</f>
        <v>9.9956183005418309E-2</v>
      </c>
      <c r="AF16" s="66"/>
      <c r="AJ16" s="3">
        <v>1954</v>
      </c>
      <c r="AK16" s="61">
        <f t="shared" si="3"/>
        <v>9.4674746563084859</v>
      </c>
      <c r="AL16" s="61">
        <f t="shared" si="4"/>
        <v>8.3219508287494968</v>
      </c>
      <c r="AM16" s="61"/>
    </row>
    <row r="17" spans="1:39" ht="14" customHeight="1">
      <c r="A17" s="52">
        <v>1955</v>
      </c>
      <c r="B17" s="14">
        <v>111671</v>
      </c>
      <c r="C17" s="15">
        <v>20841</v>
      </c>
      <c r="D17" s="15">
        <v>5408</v>
      </c>
      <c r="E17" s="15">
        <v>19589</v>
      </c>
      <c r="F17" s="15">
        <v>4133</v>
      </c>
      <c r="G17" s="15">
        <v>981</v>
      </c>
      <c r="H17" s="15">
        <v>61773</v>
      </c>
      <c r="I17" s="53">
        <v>-1054</v>
      </c>
      <c r="L17" s="62">
        <f t="shared" ref="L17:L37" si="7">(B17/B16-1)</f>
        <v>8.4985037503400473E-2</v>
      </c>
      <c r="N17" s="54">
        <v>1955</v>
      </c>
      <c r="O17" s="55">
        <f t="shared" si="2"/>
        <v>929133.49591059797</v>
      </c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57">
        <f t="shared" si="0"/>
        <v>929133495.91059792</v>
      </c>
      <c r="AA17" s="58">
        <f t="shared" si="6"/>
        <v>8.4985037503400473E-2</v>
      </c>
      <c r="AB17" s="65"/>
      <c r="AC17" s="59">
        <f t="shared" si="1"/>
        <v>1955</v>
      </c>
      <c r="AD17" s="60">
        <f t="shared" si="5"/>
        <v>1672777.2641931078</v>
      </c>
      <c r="AE17" s="63">
        <f t="shared" ref="AE17:AE77" si="8">AD17/AD16-1</f>
        <v>8.4985037503400473E-2</v>
      </c>
      <c r="AF17" s="66"/>
      <c r="AJ17" s="3">
        <v>1955</v>
      </c>
      <c r="AK17" s="61">
        <f t="shared" si="3"/>
        <v>10.272068345037356</v>
      </c>
      <c r="AL17" s="61">
        <f t="shared" si="4"/>
        <v>9.0291921320322288</v>
      </c>
      <c r="AM17" s="61"/>
    </row>
    <row r="18" spans="1:39" ht="14" customHeight="1">
      <c r="A18" s="52">
        <v>1956</v>
      </c>
      <c r="B18" s="14">
        <v>119306</v>
      </c>
      <c r="C18" s="15">
        <v>20456</v>
      </c>
      <c r="D18" s="15">
        <v>5572</v>
      </c>
      <c r="E18" s="15">
        <v>21813</v>
      </c>
      <c r="F18" s="15">
        <v>4774</v>
      </c>
      <c r="G18" s="15">
        <v>1095</v>
      </c>
      <c r="H18" s="15">
        <v>66797</v>
      </c>
      <c r="I18" s="53">
        <v>-1201</v>
      </c>
      <c r="L18" s="62">
        <f t="shared" si="7"/>
        <v>6.83704811455077E-2</v>
      </c>
      <c r="N18" s="54">
        <v>1956</v>
      </c>
      <c r="O18" s="55">
        <f t="shared" si="2"/>
        <v>992658.80007441319</v>
      </c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57">
        <f t="shared" si="0"/>
        <v>992658800.07441318</v>
      </c>
      <c r="AA18" s="58">
        <f t="shared" si="6"/>
        <v>6.83704811455077E-2</v>
      </c>
      <c r="AB18" s="65"/>
      <c r="AC18" s="59">
        <f t="shared" si="1"/>
        <v>1956</v>
      </c>
      <c r="AD18" s="60">
        <f t="shared" si="5"/>
        <v>1787145.8505952568</v>
      </c>
      <c r="AE18" s="63">
        <f t="shared" si="8"/>
        <v>6.83704811455077E-2</v>
      </c>
      <c r="AF18" s="66"/>
      <c r="AJ18" s="3">
        <v>1956</v>
      </c>
      <c r="AK18" s="61">
        <f t="shared" si="3"/>
        <v>10.974374600147099</v>
      </c>
      <c r="AL18" s="61">
        <f t="shared" si="4"/>
        <v>9.6465223424545048</v>
      </c>
      <c r="AM18" s="61"/>
    </row>
    <row r="19" spans="1:39" ht="14" customHeight="1">
      <c r="A19" s="52">
        <v>1957</v>
      </c>
      <c r="B19" s="14">
        <v>128343</v>
      </c>
      <c r="C19" s="15">
        <v>22020</v>
      </c>
      <c r="D19" s="15">
        <v>6006</v>
      </c>
      <c r="E19" s="15">
        <v>23229</v>
      </c>
      <c r="F19" s="15">
        <v>5397</v>
      </c>
      <c r="G19" s="15">
        <v>1182</v>
      </c>
      <c r="H19" s="15">
        <v>71755</v>
      </c>
      <c r="I19" s="53">
        <v>-1246</v>
      </c>
      <c r="L19" s="62">
        <f t="shared" si="7"/>
        <v>7.5746400013410931E-2</v>
      </c>
      <c r="N19" s="54">
        <v>1957</v>
      </c>
      <c r="O19" s="55">
        <f t="shared" si="2"/>
        <v>1067849.1306216822</v>
      </c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57">
        <f t="shared" si="0"/>
        <v>1067849130.6216822</v>
      </c>
      <c r="AA19" s="58">
        <f t="shared" si="6"/>
        <v>7.5746400013410931E-2</v>
      </c>
      <c r="AB19" s="65"/>
      <c r="AC19" s="59">
        <f t="shared" si="1"/>
        <v>1957</v>
      </c>
      <c r="AD19" s="60">
        <f t="shared" si="5"/>
        <v>1922515.7150767527</v>
      </c>
      <c r="AE19" s="63">
        <f t="shared" si="8"/>
        <v>7.5746400013410931E-2</v>
      </c>
      <c r="AF19" s="66"/>
      <c r="AJ19" s="3">
        <v>1957</v>
      </c>
      <c r="AK19" s="61">
        <f t="shared" si="3"/>
        <v>11.80564396850686</v>
      </c>
      <c r="AL19" s="61">
        <f t="shared" si="4"/>
        <v>10.377211682544369</v>
      </c>
      <c r="AM19" s="61"/>
    </row>
    <row r="20" spans="1:39" ht="14" customHeight="1">
      <c r="A20" s="52">
        <v>1958</v>
      </c>
      <c r="B20" s="14">
        <v>135169</v>
      </c>
      <c r="C20" s="15">
        <v>23531</v>
      </c>
      <c r="D20" s="15">
        <v>6441</v>
      </c>
      <c r="E20" s="15">
        <v>24472</v>
      </c>
      <c r="F20" s="15">
        <v>5214</v>
      </c>
      <c r="G20" s="15">
        <v>1272</v>
      </c>
      <c r="H20" s="15">
        <v>75509</v>
      </c>
      <c r="I20" s="53">
        <v>-1270</v>
      </c>
      <c r="L20" s="62">
        <f t="shared" si="7"/>
        <v>5.3185604201241965E-2</v>
      </c>
      <c r="N20" s="54">
        <v>1958</v>
      </c>
      <c r="O20" s="55">
        <f t="shared" si="2"/>
        <v>1124643.3318295672</v>
      </c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57">
        <f t="shared" si="0"/>
        <v>1124643331.8295672</v>
      </c>
      <c r="AA20" s="58">
        <f t="shared" si="6"/>
        <v>5.3185604201241965E-2</v>
      </c>
      <c r="AB20" s="65"/>
      <c r="AC20" s="59">
        <f t="shared" si="1"/>
        <v>1958</v>
      </c>
      <c r="AD20" s="60">
        <f t="shared" si="5"/>
        <v>2024765.8749694927</v>
      </c>
      <c r="AE20" s="63">
        <f t="shared" si="8"/>
        <v>5.3185604201241965E-2</v>
      </c>
      <c r="AF20" s="66"/>
      <c r="AJ20" s="3">
        <v>1958</v>
      </c>
      <c r="AK20" s="61">
        <f t="shared" si="3"/>
        <v>12.433534275956646</v>
      </c>
      <c r="AL20" s="61">
        <f t="shared" si="4"/>
        <v>10.929129955804678</v>
      </c>
      <c r="AM20" s="61"/>
    </row>
    <row r="21" spans="1:39" ht="14" customHeight="1">
      <c r="A21" s="52">
        <v>1959</v>
      </c>
      <c r="B21" s="14">
        <v>139212</v>
      </c>
      <c r="C21" s="15">
        <v>22792</v>
      </c>
      <c r="D21" s="15">
        <v>7082</v>
      </c>
      <c r="E21" s="15">
        <v>26667</v>
      </c>
      <c r="F21" s="15">
        <v>5330</v>
      </c>
      <c r="G21" s="15">
        <v>1368</v>
      </c>
      <c r="H21" s="15">
        <v>77695</v>
      </c>
      <c r="I21" s="53">
        <v>-1722</v>
      </c>
      <c r="L21" s="62">
        <f t="shared" si="7"/>
        <v>2.9910704377483111E-2</v>
      </c>
      <c r="N21" s="54">
        <v>1959</v>
      </c>
      <c r="O21" s="55">
        <f>O22/(1+L22)</f>
        <v>1158282.2060580291</v>
      </c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57">
        <f>O21*$Z$10</f>
        <v>1158282206.0580292</v>
      </c>
      <c r="AA21" s="58">
        <f t="shared" si="6"/>
        <v>2.9910704377483333E-2</v>
      </c>
      <c r="AB21" s="65"/>
      <c r="AC21" s="59">
        <f t="shared" si="1"/>
        <v>1959</v>
      </c>
      <c r="AD21" s="60">
        <f t="shared" si="5"/>
        <v>2085328.0484893215</v>
      </c>
      <c r="AE21" s="63">
        <f t="shared" si="8"/>
        <v>2.9910704377483333E-2</v>
      </c>
      <c r="AF21" s="66"/>
      <c r="AJ21" s="3">
        <v>1959</v>
      </c>
      <c r="AK21" s="61">
        <f t="shared" si="3"/>
        <v>12.805430044052091</v>
      </c>
      <c r="AL21" s="61">
        <f t="shared" si="4"/>
        <v>11.256027931015849</v>
      </c>
      <c r="AM21" s="61"/>
    </row>
    <row r="22" spans="1:39" ht="14" customHeight="1">
      <c r="A22" s="52">
        <v>1960</v>
      </c>
      <c r="B22" s="14">
        <v>150511</v>
      </c>
      <c r="C22" s="67">
        <v>23970</v>
      </c>
      <c r="D22" s="67">
        <v>7395</v>
      </c>
      <c r="E22" s="67">
        <v>28931</v>
      </c>
      <c r="F22" s="67">
        <v>6105</v>
      </c>
      <c r="G22" s="67">
        <v>1502</v>
      </c>
      <c r="H22" s="67">
        <v>84127</v>
      </c>
      <c r="I22" s="68">
        <v>-1519</v>
      </c>
      <c r="L22" s="62">
        <f t="shared" si="7"/>
        <v>8.1163980116656598E-2</v>
      </c>
      <c r="N22" s="54">
        <v>1960</v>
      </c>
      <c r="O22" s="11">
        <v>1252293</v>
      </c>
      <c r="P22" s="11">
        <v>195553</v>
      </c>
      <c r="Q22" s="11">
        <v>41823</v>
      </c>
      <c r="R22" s="11">
        <v>254815</v>
      </c>
      <c r="S22" s="11">
        <v>65516</v>
      </c>
      <c r="T22" s="11">
        <v>5450</v>
      </c>
      <c r="U22" s="11">
        <v>283551</v>
      </c>
      <c r="V22" s="11">
        <v>63269</v>
      </c>
      <c r="W22" s="11">
        <v>139990</v>
      </c>
      <c r="X22" s="11">
        <v>208998</v>
      </c>
      <c r="Y22" s="69">
        <v>-6672</v>
      </c>
      <c r="Z22" s="69">
        <f>O22*$Z$10</f>
        <v>1252293000</v>
      </c>
      <c r="AA22" s="58">
        <f>Z22/Z21-1</f>
        <v>8.1163980116656376E-2</v>
      </c>
      <c r="AB22" s="65"/>
      <c r="AC22" s="59">
        <f t="shared" si="1"/>
        <v>1960</v>
      </c>
      <c r="AD22" s="60">
        <f t="shared" si="5"/>
        <v>2254581.5727536147</v>
      </c>
      <c r="AE22" s="63">
        <f t="shared" si="8"/>
        <v>8.1163980116656376E-2</v>
      </c>
      <c r="AF22" s="66"/>
      <c r="AJ22" s="3">
        <v>1960</v>
      </c>
      <c r="AK22" s="61">
        <f t="shared" si="3"/>
        <v>13.84476971353277</v>
      </c>
      <c r="AL22" s="61">
        <f t="shared" si="4"/>
        <v>12.169611958201349</v>
      </c>
      <c r="AM22" s="61"/>
    </row>
    <row r="23" spans="1:39" ht="14" customHeight="1">
      <c r="A23" s="52">
        <v>1961</v>
      </c>
      <c r="B23" s="14">
        <v>157931</v>
      </c>
      <c r="C23" s="67">
        <v>24416</v>
      </c>
      <c r="D23" s="67">
        <v>8002</v>
      </c>
      <c r="E23" s="67">
        <v>30559</v>
      </c>
      <c r="F23" s="67">
        <v>6074</v>
      </c>
      <c r="G23" s="67">
        <v>1609</v>
      </c>
      <c r="H23" s="67">
        <v>88856</v>
      </c>
      <c r="I23" s="68">
        <v>-1585</v>
      </c>
      <c r="L23" s="62">
        <f>(B23/B22-1)</f>
        <v>4.9298722352518975E-2</v>
      </c>
      <c r="N23" s="54">
        <v>1961</v>
      </c>
      <c r="O23" s="11">
        <v>1306383</v>
      </c>
      <c r="P23" s="11">
        <v>198678</v>
      </c>
      <c r="Q23" s="11">
        <v>42752</v>
      </c>
      <c r="R23" s="11">
        <v>267550</v>
      </c>
      <c r="S23" s="11">
        <v>65080</v>
      </c>
      <c r="T23" s="11">
        <v>5873</v>
      </c>
      <c r="U23" s="11">
        <v>297097</v>
      </c>
      <c r="V23" s="11">
        <v>65540</v>
      </c>
      <c r="W23" s="11">
        <v>147726</v>
      </c>
      <c r="X23" s="11">
        <v>223232</v>
      </c>
      <c r="Y23" s="69">
        <v>-7145</v>
      </c>
      <c r="Z23" s="69">
        <f t="shared" ref="Z23:Z54" si="9">O23*$Z$10</f>
        <v>1306383000</v>
      </c>
      <c r="AA23" s="58">
        <f>Z23/Z22-1</f>
        <v>4.3192767187870462E-2</v>
      </c>
      <c r="AB23" s="65"/>
      <c r="AC23" s="59">
        <f t="shared" si="1"/>
        <v>1961</v>
      </c>
      <c r="AD23" s="60">
        <f t="shared" si="5"/>
        <v>2351963.1897316244</v>
      </c>
      <c r="AE23" s="63">
        <f t="shared" si="8"/>
        <v>4.3192767187870462E-2</v>
      </c>
      <c r="AF23" s="66"/>
      <c r="AJ23" s="3">
        <v>1961</v>
      </c>
      <c r="AK23" s="61">
        <f t="shared" si="3"/>
        <v>14.442763628539071</v>
      </c>
      <c r="AL23" s="61">
        <f t="shared" si="4"/>
        <v>12.695251174278665</v>
      </c>
      <c r="AM23" s="61"/>
    </row>
    <row r="24" spans="1:39" ht="14" customHeight="1">
      <c r="A24" s="52">
        <v>1962</v>
      </c>
      <c r="B24" s="14">
        <v>165310</v>
      </c>
      <c r="C24" s="67">
        <v>25339</v>
      </c>
      <c r="D24" s="67">
        <v>8509</v>
      </c>
      <c r="E24" s="67">
        <v>32050</v>
      </c>
      <c r="F24" s="67">
        <v>6471</v>
      </c>
      <c r="G24" s="67">
        <v>1753</v>
      </c>
      <c r="H24" s="67">
        <v>92847</v>
      </c>
      <c r="I24" s="68">
        <v>-1659</v>
      </c>
      <c r="L24" s="62">
        <f t="shared" si="7"/>
        <v>4.6722935965706647E-2</v>
      </c>
      <c r="N24" s="54">
        <v>1962</v>
      </c>
      <c r="O24" s="11">
        <v>1364631</v>
      </c>
      <c r="P24" s="11">
        <v>205439</v>
      </c>
      <c r="Q24" s="11">
        <v>44848</v>
      </c>
      <c r="R24" s="11">
        <v>277830</v>
      </c>
      <c r="S24" s="11">
        <v>69302</v>
      </c>
      <c r="T24" s="11">
        <v>6415</v>
      </c>
      <c r="U24" s="11">
        <v>308858</v>
      </c>
      <c r="V24" s="11">
        <v>68332</v>
      </c>
      <c r="W24" s="11">
        <v>153032</v>
      </c>
      <c r="X24" s="11">
        <v>238358</v>
      </c>
      <c r="Y24" s="69">
        <v>-7783</v>
      </c>
      <c r="Z24" s="69">
        <f t="shared" si="9"/>
        <v>1364631000</v>
      </c>
      <c r="AA24" s="58">
        <f t="shared" si="6"/>
        <v>4.4587230544181899E-2</v>
      </c>
      <c r="AB24" s="65"/>
      <c r="AC24" s="59">
        <f t="shared" si="1"/>
        <v>1962</v>
      </c>
      <c r="AD24" s="60">
        <f t="shared" si="5"/>
        <v>2456830.7147036176</v>
      </c>
      <c r="AE24" s="63">
        <f t="shared" si="8"/>
        <v>4.4587230544181899E-2</v>
      </c>
      <c r="AF24" s="66"/>
      <c r="AJ24" s="3">
        <v>1962</v>
      </c>
      <c r="AK24" s="61">
        <f t="shared" si="3"/>
        <v>15.086726460139865</v>
      </c>
      <c r="AL24" s="61">
        <f t="shared" si="4"/>
        <v>13.261297265202524</v>
      </c>
      <c r="AM24" s="61"/>
    </row>
    <row r="25" spans="1:39" ht="14" customHeight="1">
      <c r="A25" s="52">
        <v>1963</v>
      </c>
      <c r="B25" s="14">
        <v>178516</v>
      </c>
      <c r="C25" s="67">
        <v>26663</v>
      </c>
      <c r="D25" s="67">
        <v>9003</v>
      </c>
      <c r="E25" s="67">
        <v>35003</v>
      </c>
      <c r="F25" s="67">
        <v>7411</v>
      </c>
      <c r="G25" s="67">
        <v>2170</v>
      </c>
      <c r="H25" s="67">
        <v>100115</v>
      </c>
      <c r="I25" s="68">
        <v>-1849</v>
      </c>
      <c r="L25" s="62">
        <f t="shared" si="7"/>
        <v>7.9886274272578772E-2</v>
      </c>
      <c r="N25" s="54">
        <v>1963</v>
      </c>
      <c r="O25" s="11">
        <v>1467653</v>
      </c>
      <c r="P25" s="11">
        <v>214595</v>
      </c>
      <c r="Q25" s="11">
        <v>46542</v>
      </c>
      <c r="R25" s="11">
        <v>304169</v>
      </c>
      <c r="S25" s="11">
        <v>79493</v>
      </c>
      <c r="T25" s="11">
        <v>7845</v>
      </c>
      <c r="U25" s="11">
        <v>332823</v>
      </c>
      <c r="V25" s="11">
        <v>74074</v>
      </c>
      <c r="W25" s="11">
        <v>158195</v>
      </c>
      <c r="X25" s="11">
        <v>259522</v>
      </c>
      <c r="Y25" s="69">
        <v>-9605</v>
      </c>
      <c r="Z25" s="69">
        <f t="shared" si="9"/>
        <v>1467653000</v>
      </c>
      <c r="AA25" s="58">
        <f t="shared" si="6"/>
        <v>7.5494401050540505E-2</v>
      </c>
      <c r="AB25" s="65"/>
      <c r="AC25" s="59">
        <f t="shared" si="1"/>
        <v>1963</v>
      </c>
      <c r="AD25" s="60">
        <f t="shared" si="5"/>
        <v>2642307.6779927388</v>
      </c>
      <c r="AE25" s="63">
        <f t="shared" si="8"/>
        <v>7.5494401050540505E-2</v>
      </c>
      <c r="AF25" s="66"/>
      <c r="AJ25" s="3">
        <v>1963</v>
      </c>
      <c r="AK25" s="61">
        <f t="shared" si="3"/>
        <v>16.225689838061466</v>
      </c>
      <c r="AL25" s="61">
        <f t="shared" si="4"/>
        <v>14.262450959392158</v>
      </c>
      <c r="AM25" s="61"/>
    </row>
    <row r="26" spans="1:39" ht="14" customHeight="1">
      <c r="A26" s="52">
        <v>1964</v>
      </c>
      <c r="B26" s="14">
        <v>198390</v>
      </c>
      <c r="C26" s="67">
        <v>28669</v>
      </c>
      <c r="D26" s="67">
        <v>9650</v>
      </c>
      <c r="E26" s="67">
        <v>40138</v>
      </c>
      <c r="F26" s="67">
        <v>8663</v>
      </c>
      <c r="G26" s="67">
        <v>2529</v>
      </c>
      <c r="H26" s="67">
        <v>110949</v>
      </c>
      <c r="I26" s="68">
        <v>-2208</v>
      </c>
      <c r="L26" s="62">
        <f t="shared" si="7"/>
        <v>0.11132895650810015</v>
      </c>
      <c r="N26" s="54">
        <v>1964</v>
      </c>
      <c r="O26" s="11">
        <v>1629151</v>
      </c>
      <c r="P26" s="11">
        <v>230905</v>
      </c>
      <c r="Q26" s="11">
        <v>48534</v>
      </c>
      <c r="R26" s="11">
        <v>353860</v>
      </c>
      <c r="S26" s="11">
        <v>92888</v>
      </c>
      <c r="T26" s="11">
        <v>9205</v>
      </c>
      <c r="U26" s="11">
        <v>368726</v>
      </c>
      <c r="V26" s="11">
        <v>79136</v>
      </c>
      <c r="W26" s="11">
        <v>168170</v>
      </c>
      <c r="X26" s="11">
        <v>288941</v>
      </c>
      <c r="Y26" s="69">
        <v>-11214</v>
      </c>
      <c r="Z26" s="69">
        <f t="shared" si="9"/>
        <v>1629151000</v>
      </c>
      <c r="AA26" s="58">
        <f t="shared" si="6"/>
        <v>0.11003827198935978</v>
      </c>
      <c r="AB26" s="65"/>
      <c r="AC26" s="59">
        <f t="shared" si="1"/>
        <v>1964</v>
      </c>
      <c r="AD26" s="60">
        <f t="shared" si="5"/>
        <v>2933062.6489432775</v>
      </c>
      <c r="AE26" s="63">
        <f t="shared" si="8"/>
        <v>0.11003827198935978</v>
      </c>
      <c r="AF26" s="66"/>
      <c r="AJ26" s="3">
        <v>1964</v>
      </c>
      <c r="AK26" s="61">
        <f t="shared" si="3"/>
        <v>18.011136709677068</v>
      </c>
      <c r="AL26" s="61">
        <f t="shared" si="4"/>
        <v>15.831866417296659</v>
      </c>
      <c r="AM26" s="61"/>
    </row>
    <row r="27" spans="1:39" ht="14" customHeight="1">
      <c r="A27" s="52">
        <v>1965</v>
      </c>
      <c r="B27" s="14">
        <v>212320</v>
      </c>
      <c r="C27" s="67">
        <v>30222</v>
      </c>
      <c r="D27" s="67">
        <v>9954</v>
      </c>
      <c r="E27" s="67">
        <v>45251</v>
      </c>
      <c r="F27" s="67">
        <v>8534</v>
      </c>
      <c r="G27" s="67">
        <v>2769</v>
      </c>
      <c r="H27" s="67">
        <v>117874</v>
      </c>
      <c r="I27" s="68">
        <v>-2284</v>
      </c>
      <c r="L27" s="62">
        <f t="shared" si="7"/>
        <v>7.0215232622611978E-2</v>
      </c>
      <c r="N27" s="54">
        <v>1965</v>
      </c>
      <c r="O27" s="11">
        <v>1729324</v>
      </c>
      <c r="P27" s="11">
        <v>236155</v>
      </c>
      <c r="Q27" s="11">
        <v>48373</v>
      </c>
      <c r="R27" s="11">
        <v>382270</v>
      </c>
      <c r="S27" s="11">
        <v>91432</v>
      </c>
      <c r="T27" s="11">
        <v>9913</v>
      </c>
      <c r="U27" s="11">
        <v>406254</v>
      </c>
      <c r="V27" s="11">
        <v>81017</v>
      </c>
      <c r="W27" s="11">
        <v>177074</v>
      </c>
      <c r="X27" s="11">
        <v>309091</v>
      </c>
      <c r="Y27" s="69">
        <v>-12255</v>
      </c>
      <c r="Z27" s="69">
        <f t="shared" si="9"/>
        <v>1729324000</v>
      </c>
      <c r="AA27" s="58">
        <f t="shared" si="6"/>
        <v>6.1487854716966162E-2</v>
      </c>
      <c r="AB27" s="65"/>
      <c r="AC27" s="59">
        <f t="shared" si="1"/>
        <v>1965</v>
      </c>
      <c r="AD27" s="60">
        <f t="shared" si="5"/>
        <v>3113410.3789772615</v>
      </c>
      <c r="AE27" s="63">
        <f t="shared" si="8"/>
        <v>6.1487854716966162E-2</v>
      </c>
      <c r="AF27" s="66"/>
      <c r="AJ27" s="3">
        <v>1965</v>
      </c>
      <c r="AK27" s="61">
        <f t="shared" si="3"/>
        <v>19.118602866969102</v>
      </c>
      <c r="AL27" s="61">
        <f t="shared" si="4"/>
        <v>16.805333919461809</v>
      </c>
      <c r="AM27" s="61"/>
    </row>
    <row r="28" spans="1:39" ht="14" customHeight="1">
      <c r="A28" s="52">
        <v>1966</v>
      </c>
      <c r="B28" s="14">
        <v>227037</v>
      </c>
      <c r="C28" s="67">
        <v>30740</v>
      </c>
      <c r="D28" s="67">
        <v>10396</v>
      </c>
      <c r="E28" s="67">
        <v>49594</v>
      </c>
      <c r="F28" s="67">
        <v>9762</v>
      </c>
      <c r="G28" s="67">
        <v>3157</v>
      </c>
      <c r="H28" s="67">
        <v>126090</v>
      </c>
      <c r="I28" s="68">
        <v>-2702</v>
      </c>
      <c r="L28" s="62">
        <f t="shared" si="7"/>
        <v>6.9315184626978166E-2</v>
      </c>
      <c r="N28" s="54">
        <v>1966</v>
      </c>
      <c r="O28" s="11">
        <v>1834746</v>
      </c>
      <c r="P28" s="11">
        <v>241547</v>
      </c>
      <c r="Q28" s="11">
        <v>50235</v>
      </c>
      <c r="R28" s="11">
        <v>410620</v>
      </c>
      <c r="S28" s="11">
        <v>104681</v>
      </c>
      <c r="T28" s="11">
        <v>11189</v>
      </c>
      <c r="U28" s="11">
        <v>427432</v>
      </c>
      <c r="V28" s="11">
        <v>87395</v>
      </c>
      <c r="W28" s="11">
        <v>187287</v>
      </c>
      <c r="X28" s="11">
        <v>328318</v>
      </c>
      <c r="Y28" s="69">
        <v>-13958</v>
      </c>
      <c r="Z28" s="69">
        <f>O28*$Z$10</f>
        <v>1834746000</v>
      </c>
      <c r="AA28" s="58">
        <f t="shared" si="6"/>
        <v>6.0961393006747189E-2</v>
      </c>
      <c r="AB28" s="65"/>
      <c r="AC28" s="59">
        <f t="shared" si="1"/>
        <v>1966</v>
      </c>
      <c r="AD28" s="60">
        <f t="shared" si="5"/>
        <v>3303208.2126813801</v>
      </c>
      <c r="AE28" s="63">
        <f t="shared" si="8"/>
        <v>6.0961393006747189E-2</v>
      </c>
      <c r="AF28" s="66"/>
      <c r="AJ28" s="3">
        <v>1966</v>
      </c>
      <c r="AK28" s="61">
        <f t="shared" si="3"/>
        <v>20.284099530082329</v>
      </c>
      <c r="AL28" s="61">
        <f t="shared" si="4"/>
        <v>17.829810485135742</v>
      </c>
      <c r="AM28" s="61"/>
    </row>
    <row r="29" spans="1:39" ht="14" customHeight="1">
      <c r="A29" s="52">
        <v>1967</v>
      </c>
      <c r="B29" s="14">
        <v>241272</v>
      </c>
      <c r="C29" s="67">
        <v>31583</v>
      </c>
      <c r="D29" s="67">
        <v>11616</v>
      </c>
      <c r="E29" s="67">
        <v>53093</v>
      </c>
      <c r="F29" s="67">
        <v>11032</v>
      </c>
      <c r="G29" s="67">
        <v>3533</v>
      </c>
      <c r="H29" s="67">
        <v>133357</v>
      </c>
      <c r="I29" s="68">
        <v>-2942</v>
      </c>
      <c r="L29" s="62">
        <f t="shared" si="7"/>
        <v>6.2699031435404784E-2</v>
      </c>
      <c r="N29" s="54">
        <v>1967</v>
      </c>
      <c r="O29" s="11">
        <v>1942169</v>
      </c>
      <c r="P29" s="11">
        <v>244606</v>
      </c>
      <c r="Q29" s="11">
        <v>53021</v>
      </c>
      <c r="R29" s="11">
        <v>434790</v>
      </c>
      <c r="S29" s="11">
        <v>118221</v>
      </c>
      <c r="T29" s="11">
        <v>12477</v>
      </c>
      <c r="U29" s="11">
        <v>458332</v>
      </c>
      <c r="V29" s="11">
        <v>91693</v>
      </c>
      <c r="W29" s="11">
        <v>198588</v>
      </c>
      <c r="X29" s="11">
        <v>346079</v>
      </c>
      <c r="Y29" s="69">
        <v>-15638</v>
      </c>
      <c r="Z29" s="69">
        <f t="shared" si="9"/>
        <v>1942169000</v>
      </c>
      <c r="AA29" s="58">
        <f t="shared" si="6"/>
        <v>5.8549248778850149E-2</v>
      </c>
      <c r="AB29" s="65"/>
      <c r="AC29" s="59">
        <f t="shared" si="1"/>
        <v>1967</v>
      </c>
      <c r="AD29" s="60">
        <f t="shared" si="5"/>
        <v>3496608.5720940032</v>
      </c>
      <c r="AE29" s="63">
        <f t="shared" si="8"/>
        <v>5.8549248778850149E-2</v>
      </c>
      <c r="AF29" s="66"/>
      <c r="AJ29" s="3">
        <v>1967</v>
      </c>
      <c r="AK29" s="61">
        <f t="shared" si="3"/>
        <v>21.471718319724079</v>
      </c>
      <c r="AL29" s="61">
        <f t="shared" si="4"/>
        <v>18.873732494909703</v>
      </c>
      <c r="AM29" s="61"/>
    </row>
    <row r="30" spans="1:39" ht="14" customHeight="1">
      <c r="A30" s="52">
        <v>1968</v>
      </c>
      <c r="B30" s="14">
        <v>260901</v>
      </c>
      <c r="C30" s="67">
        <v>32558</v>
      </c>
      <c r="D30" s="67">
        <v>12449</v>
      </c>
      <c r="E30" s="67">
        <v>58646</v>
      </c>
      <c r="F30" s="67">
        <v>11844</v>
      </c>
      <c r="G30" s="67">
        <v>4228</v>
      </c>
      <c r="H30" s="67">
        <v>144185</v>
      </c>
      <c r="I30" s="68">
        <v>-3009</v>
      </c>
      <c r="L30" s="62">
        <f t="shared" si="7"/>
        <v>8.1356311548791416E-2</v>
      </c>
      <c r="N30" s="54">
        <v>1968</v>
      </c>
      <c r="O30" s="11">
        <v>2125185</v>
      </c>
      <c r="P30" s="11">
        <v>249198</v>
      </c>
      <c r="Q30" s="11">
        <v>55365</v>
      </c>
      <c r="R30" s="11">
        <v>469262</v>
      </c>
      <c r="S30" s="11">
        <v>126956</v>
      </c>
      <c r="T30" s="11">
        <v>14764</v>
      </c>
      <c r="U30" s="11">
        <v>546499</v>
      </c>
      <c r="V30" s="11">
        <v>100952</v>
      </c>
      <c r="W30" s="11">
        <v>209920</v>
      </c>
      <c r="X30" s="11">
        <v>370959</v>
      </c>
      <c r="Y30" s="69">
        <v>-18690</v>
      </c>
      <c r="Z30" s="69">
        <f t="shared" si="9"/>
        <v>2125185000</v>
      </c>
      <c r="AA30" s="58">
        <f t="shared" si="6"/>
        <v>9.4232788186815908E-2</v>
      </c>
      <c r="AB30" s="65"/>
      <c r="AC30" s="59">
        <f t="shared" si="1"/>
        <v>1968</v>
      </c>
      <c r="AD30" s="60">
        <f t="shared" si="5"/>
        <v>3826103.7470403421</v>
      </c>
      <c r="AE30" s="63">
        <f t="shared" si="8"/>
        <v>9.4232788186815908E-2</v>
      </c>
      <c r="AF30" s="66"/>
      <c r="AJ30" s="3">
        <v>1968</v>
      </c>
      <c r="AK30" s="61">
        <f t="shared" si="3"/>
        <v>23.495058204153612</v>
      </c>
      <c r="AL30" s="61">
        <f t="shared" si="4"/>
        <v>20.652256931397154</v>
      </c>
      <c r="AM30" s="61"/>
    </row>
    <row r="31" spans="1:39" ht="14" customHeight="1">
      <c r="A31" s="52">
        <v>1969</v>
      </c>
      <c r="B31" s="14">
        <v>277400</v>
      </c>
      <c r="C31" s="67">
        <v>32912</v>
      </c>
      <c r="D31" s="67">
        <v>13048</v>
      </c>
      <c r="E31" s="67">
        <v>63526</v>
      </c>
      <c r="F31" s="67">
        <v>12961</v>
      </c>
      <c r="G31" s="67">
        <v>4812</v>
      </c>
      <c r="H31" s="67">
        <v>153484</v>
      </c>
      <c r="I31" s="68">
        <v>-3343</v>
      </c>
      <c r="L31" s="62">
        <f t="shared" si="7"/>
        <v>6.3238546421822805E-2</v>
      </c>
      <c r="N31" s="54">
        <v>1969</v>
      </c>
      <c r="O31" s="11">
        <v>2197837</v>
      </c>
      <c r="P31" s="11">
        <v>252026</v>
      </c>
      <c r="Q31" s="11">
        <v>58865</v>
      </c>
      <c r="R31" s="11">
        <v>502302</v>
      </c>
      <c r="S31" s="11">
        <v>138895</v>
      </c>
      <c r="T31" s="11">
        <v>16705</v>
      </c>
      <c r="U31" s="11">
        <v>527078</v>
      </c>
      <c r="V31" s="11">
        <v>107746</v>
      </c>
      <c r="W31" s="11">
        <v>224082</v>
      </c>
      <c r="X31" s="11">
        <v>391383</v>
      </c>
      <c r="Y31" s="69">
        <v>-21245</v>
      </c>
      <c r="Z31" s="69">
        <f t="shared" si="9"/>
        <v>2197837000</v>
      </c>
      <c r="AA31" s="58">
        <f t="shared" si="6"/>
        <v>3.4186200260212685E-2</v>
      </c>
      <c r="AB31" s="65"/>
      <c r="AC31" s="59">
        <f t="shared" si="1"/>
        <v>1969</v>
      </c>
      <c r="AD31" s="60">
        <f t="shared" si="5"/>
        <v>3956903.6959530134</v>
      </c>
      <c r="AE31" s="63">
        <f t="shared" si="8"/>
        <v>3.4186200260212685E-2</v>
      </c>
      <c r="AF31" s="66"/>
      <c r="AJ31" s="3">
        <v>1969</v>
      </c>
      <c r="AK31" s="61">
        <f t="shared" si="3"/>
        <v>24.298264969046159</v>
      </c>
      <c r="AL31" s="61">
        <f t="shared" si="4"/>
        <v>21.358279122679264</v>
      </c>
      <c r="AM31" s="61"/>
    </row>
    <row r="32" spans="1:39" ht="14" customHeight="1">
      <c r="A32" s="52">
        <v>1970</v>
      </c>
      <c r="B32" s="14">
        <v>296600</v>
      </c>
      <c r="C32" s="67">
        <v>34535</v>
      </c>
      <c r="D32" s="67">
        <v>14154</v>
      </c>
      <c r="E32" s="67">
        <v>69060</v>
      </c>
      <c r="F32" s="67">
        <v>13583</v>
      </c>
      <c r="G32" s="67">
        <v>5357</v>
      </c>
      <c r="H32" s="67">
        <v>163478</v>
      </c>
      <c r="I32" s="68">
        <v>-3567</v>
      </c>
      <c r="L32" s="62">
        <f t="shared" si="7"/>
        <v>6.9214131218457098E-2</v>
      </c>
      <c r="N32" s="54">
        <v>1970</v>
      </c>
      <c r="O32" s="11">
        <v>2340751</v>
      </c>
      <c r="P32" s="70">
        <v>262513</v>
      </c>
      <c r="Q32" s="70">
        <v>61602</v>
      </c>
      <c r="R32" s="70">
        <v>539125</v>
      </c>
      <c r="S32" s="70">
        <v>145592</v>
      </c>
      <c r="T32" s="70">
        <v>18547</v>
      </c>
      <c r="U32" s="70">
        <v>566444</v>
      </c>
      <c r="V32" s="70">
        <v>115491</v>
      </c>
      <c r="W32" s="70">
        <v>233364</v>
      </c>
      <c r="X32" s="70">
        <v>421731</v>
      </c>
      <c r="Y32" s="69">
        <v>-23658</v>
      </c>
      <c r="Z32" s="69">
        <f t="shared" si="9"/>
        <v>2340751000</v>
      </c>
      <c r="AA32" s="58">
        <f t="shared" si="6"/>
        <v>6.5024840331653344E-2</v>
      </c>
      <c r="AB32" s="65"/>
      <c r="AC32" s="59">
        <f t="shared" si="1"/>
        <v>1970</v>
      </c>
      <c r="AD32" s="60">
        <f t="shared" si="5"/>
        <v>4214200.726990087</v>
      </c>
      <c r="AE32" s="63">
        <f t="shared" si="8"/>
        <v>6.5024840331653344E-2</v>
      </c>
      <c r="AF32" s="66"/>
      <c r="AJ32" s="3">
        <v>1970</v>
      </c>
      <c r="AK32" s="61">
        <f t="shared" si="3"/>
        <v>25.878255768994595</v>
      </c>
      <c r="AL32" s="61">
        <f t="shared" si="4"/>
        <v>22.747097812390365</v>
      </c>
      <c r="AM32" s="61"/>
    </row>
    <row r="33" spans="1:39" ht="14" customHeight="1">
      <c r="A33" s="52">
        <v>1971</v>
      </c>
      <c r="B33" s="14">
        <v>306800</v>
      </c>
      <c r="C33" s="67">
        <v>35236</v>
      </c>
      <c r="D33" s="67">
        <v>14486</v>
      </c>
      <c r="E33" s="67">
        <v>71241</v>
      </c>
      <c r="F33" s="67">
        <v>13230</v>
      </c>
      <c r="G33" s="67">
        <v>5784</v>
      </c>
      <c r="H33" s="67">
        <v>170635</v>
      </c>
      <c r="I33" s="68">
        <v>-3812</v>
      </c>
      <c r="L33" s="62">
        <f t="shared" si="7"/>
        <v>3.4389750505731564E-2</v>
      </c>
      <c r="N33" s="54">
        <v>1971</v>
      </c>
      <c r="O33" s="11">
        <v>2428821</v>
      </c>
      <c r="P33" s="70">
        <v>277805</v>
      </c>
      <c r="Q33" s="70">
        <v>61100</v>
      </c>
      <c r="R33" s="70">
        <v>554663</v>
      </c>
      <c r="S33" s="70">
        <v>138987</v>
      </c>
      <c r="T33" s="70">
        <v>19509</v>
      </c>
      <c r="U33" s="70">
        <v>588926</v>
      </c>
      <c r="V33" s="70">
        <v>122470</v>
      </c>
      <c r="W33" s="70">
        <v>243747</v>
      </c>
      <c r="X33" s="70">
        <v>446621</v>
      </c>
      <c r="Y33" s="69">
        <v>-25007</v>
      </c>
      <c r="Z33" s="69">
        <f t="shared" si="9"/>
        <v>2428821000</v>
      </c>
      <c r="AA33" s="58">
        <f t="shared" si="6"/>
        <v>3.7624676866526929E-2</v>
      </c>
      <c r="AB33" s="65"/>
      <c r="AC33" s="59">
        <f t="shared" si="1"/>
        <v>1971</v>
      </c>
      <c r="AD33" s="60">
        <f t="shared" si="5"/>
        <v>4372758.6675937716</v>
      </c>
      <c r="AE33" s="63">
        <f t="shared" si="8"/>
        <v>3.7624676866526929E-2</v>
      </c>
      <c r="AF33" s="66"/>
      <c r="AJ33" s="3">
        <v>1971</v>
      </c>
      <c r="AK33" s="61">
        <f t="shared" si="3"/>
        <v>26.851916780172346</v>
      </c>
      <c r="AL33" s="61">
        <f t="shared" si="4"/>
        <v>23.602950017232835</v>
      </c>
      <c r="AM33" s="61"/>
    </row>
    <row r="34" spans="1:39" ht="14" customHeight="1">
      <c r="A34" s="52">
        <v>1972</v>
      </c>
      <c r="B34" s="14">
        <v>329100</v>
      </c>
      <c r="C34" s="67">
        <v>35405</v>
      </c>
      <c r="D34" s="67">
        <v>15417</v>
      </c>
      <c r="E34" s="67">
        <v>77274</v>
      </c>
      <c r="F34" s="67">
        <v>15558</v>
      </c>
      <c r="G34" s="67">
        <v>6297</v>
      </c>
      <c r="H34" s="67">
        <v>183306</v>
      </c>
      <c r="I34" s="68">
        <v>-4157</v>
      </c>
      <c r="L34" s="62">
        <f t="shared" si="7"/>
        <v>7.2685788787483663E-2</v>
      </c>
      <c r="N34" s="54">
        <v>1972</v>
      </c>
      <c r="O34" s="11">
        <v>2628684</v>
      </c>
      <c r="P34" s="70">
        <v>279717</v>
      </c>
      <c r="Q34" s="70">
        <v>64045</v>
      </c>
      <c r="R34" s="70">
        <v>602412</v>
      </c>
      <c r="S34" s="70">
        <v>156792</v>
      </c>
      <c r="T34" s="70">
        <v>22077</v>
      </c>
      <c r="U34" s="70">
        <v>648918</v>
      </c>
      <c r="V34" s="70">
        <v>139180</v>
      </c>
      <c r="W34" s="70">
        <v>261639</v>
      </c>
      <c r="X34" s="70">
        <v>480549</v>
      </c>
      <c r="Y34" s="69">
        <v>-26645</v>
      </c>
      <c r="Z34" s="69">
        <f t="shared" si="9"/>
        <v>2628684000</v>
      </c>
      <c r="AA34" s="58">
        <f t="shared" si="6"/>
        <v>8.2288073102134707E-2</v>
      </c>
      <c r="AB34" s="65"/>
      <c r="AC34" s="59">
        <f t="shared" si="1"/>
        <v>1972</v>
      </c>
      <c r="AD34" s="60">
        <f t="shared" si="5"/>
        <v>4732584.5524907215</v>
      </c>
      <c r="AE34" s="63">
        <f t="shared" si="8"/>
        <v>8.2288073102134707E-2</v>
      </c>
      <c r="AF34" s="66"/>
      <c r="AJ34" s="3">
        <v>1972</v>
      </c>
      <c r="AK34" s="61">
        <f t="shared" si="3"/>
        <v>29.061509271111614</v>
      </c>
      <c r="AL34" s="61">
        <f t="shared" si="4"/>
        <v>25.545191293676922</v>
      </c>
      <c r="AM34" s="61"/>
    </row>
    <row r="35" spans="1:39" ht="14" customHeight="1">
      <c r="A35" s="52">
        <v>1973</v>
      </c>
      <c r="B35" s="14">
        <v>354000</v>
      </c>
      <c r="C35" s="67">
        <v>36179</v>
      </c>
      <c r="D35" s="67">
        <v>15879</v>
      </c>
      <c r="E35" s="67">
        <v>84214</v>
      </c>
      <c r="F35" s="67">
        <v>18016</v>
      </c>
      <c r="G35" s="67">
        <v>6987</v>
      </c>
      <c r="H35" s="67">
        <v>197130</v>
      </c>
      <c r="I35" s="68">
        <v>-4405</v>
      </c>
      <c r="L35" s="62">
        <f t="shared" si="7"/>
        <v>7.5660893345487645E-2</v>
      </c>
      <c r="N35" s="54">
        <v>1973</v>
      </c>
      <c r="O35" s="11">
        <v>2835328</v>
      </c>
      <c r="P35" s="70">
        <v>290942</v>
      </c>
      <c r="Q35" s="70">
        <v>68073</v>
      </c>
      <c r="R35" s="70">
        <v>657041</v>
      </c>
      <c r="S35" s="70">
        <v>179478</v>
      </c>
      <c r="T35" s="70">
        <v>24701</v>
      </c>
      <c r="U35" s="70">
        <v>704991</v>
      </c>
      <c r="V35" s="70">
        <v>158251</v>
      </c>
      <c r="W35" s="70">
        <v>279747</v>
      </c>
      <c r="X35" s="70">
        <v>500821</v>
      </c>
      <c r="Y35" s="69">
        <v>-28717</v>
      </c>
      <c r="Z35" s="69">
        <f t="shared" si="9"/>
        <v>2835328000</v>
      </c>
      <c r="AA35" s="58">
        <f t="shared" si="6"/>
        <v>7.8611198607364097E-2</v>
      </c>
      <c r="AB35" s="65"/>
      <c r="AC35" s="59">
        <f t="shared" si="1"/>
        <v>1973</v>
      </c>
      <c r="AD35" s="60">
        <f t="shared" si="5"/>
        <v>5104618.6966727125</v>
      </c>
      <c r="AE35" s="63">
        <f t="shared" si="8"/>
        <v>7.8611198607364097E-2</v>
      </c>
      <c r="AF35" s="66"/>
      <c r="AJ35" s="3">
        <v>1973</v>
      </c>
      <c r="AK35" s="61">
        <f t="shared" si="3"/>
        <v>31.346069348252719</v>
      </c>
      <c r="AL35" s="61">
        <f t="shared" si="4"/>
        <v>27.553329399927268</v>
      </c>
      <c r="AM35" s="61"/>
    </row>
    <row r="36" spans="1:39" ht="14" customHeight="1">
      <c r="A36" s="52">
        <v>1974</v>
      </c>
      <c r="B36" s="14">
        <v>375100</v>
      </c>
      <c r="C36" s="67">
        <v>37175</v>
      </c>
      <c r="D36" s="67">
        <v>18150</v>
      </c>
      <c r="E36" s="67">
        <v>89260</v>
      </c>
      <c r="F36" s="67">
        <v>19079</v>
      </c>
      <c r="G36" s="67">
        <v>7645</v>
      </c>
      <c r="H36" s="67">
        <v>208218</v>
      </c>
      <c r="I36" s="68">
        <v>-4427</v>
      </c>
      <c r="L36" s="62">
        <f t="shared" si="7"/>
        <v>5.9604519774011377E-2</v>
      </c>
      <c r="N36" s="54">
        <v>1974</v>
      </c>
      <c r="O36" s="11">
        <v>2999120</v>
      </c>
      <c r="P36" s="70">
        <v>298238</v>
      </c>
      <c r="Q36" s="70">
        <v>77040</v>
      </c>
      <c r="R36" s="70">
        <v>690245</v>
      </c>
      <c r="S36" s="70">
        <v>191826</v>
      </c>
      <c r="T36" s="70">
        <v>27655</v>
      </c>
      <c r="U36" s="70">
        <v>743228</v>
      </c>
      <c r="V36" s="70">
        <v>175042</v>
      </c>
      <c r="W36" s="70">
        <v>293311</v>
      </c>
      <c r="X36" s="70">
        <v>532553</v>
      </c>
      <c r="Y36" s="69">
        <v>-30018</v>
      </c>
      <c r="Z36" s="69">
        <f t="shared" si="9"/>
        <v>2999120000</v>
      </c>
      <c r="AA36" s="58">
        <f t="shared" si="6"/>
        <v>5.7768272312762381E-2</v>
      </c>
      <c r="AB36" s="65"/>
      <c r="AC36" s="59">
        <f t="shared" si="1"/>
        <v>1974</v>
      </c>
      <c r="AD36" s="60">
        <f t="shared" si="5"/>
        <v>5399503.6995949196</v>
      </c>
      <c r="AE36" s="63">
        <f t="shared" si="8"/>
        <v>5.7768272312762381E-2</v>
      </c>
      <c r="AF36" s="66"/>
      <c r="AJ36" s="3">
        <v>1974</v>
      </c>
      <c r="AK36" s="61">
        <f t="shared" si="3"/>
        <v>33.156877618297315</v>
      </c>
      <c r="AL36" s="61">
        <f t="shared" si="4"/>
        <v>29.145037635825506</v>
      </c>
      <c r="AM36" s="61"/>
    </row>
    <row r="37" spans="1:39" ht="14" customHeight="1">
      <c r="A37" s="52">
        <v>1975</v>
      </c>
      <c r="B37" s="14">
        <v>390300</v>
      </c>
      <c r="C37" s="67">
        <v>37511</v>
      </c>
      <c r="D37" s="67">
        <v>19155</v>
      </c>
      <c r="E37" s="67">
        <v>92488</v>
      </c>
      <c r="F37" s="67">
        <v>20205</v>
      </c>
      <c r="G37" s="67">
        <v>8088</v>
      </c>
      <c r="H37" s="67">
        <v>217537</v>
      </c>
      <c r="I37" s="68">
        <v>-4684</v>
      </c>
      <c r="L37" s="62">
        <f t="shared" si="7"/>
        <v>4.0522527326046331E-2</v>
      </c>
      <c r="N37" s="54">
        <v>1975</v>
      </c>
      <c r="O37" s="11">
        <v>3171404</v>
      </c>
      <c r="P37" s="70">
        <v>304055</v>
      </c>
      <c r="Q37" s="70">
        <v>80605</v>
      </c>
      <c r="R37" s="70">
        <v>718927</v>
      </c>
      <c r="S37" s="70">
        <v>203025</v>
      </c>
      <c r="T37" s="70">
        <v>29173</v>
      </c>
      <c r="U37" s="70">
        <v>798310</v>
      </c>
      <c r="V37" s="70">
        <v>190166</v>
      </c>
      <c r="W37" s="70">
        <v>307304</v>
      </c>
      <c r="X37" s="70">
        <v>570965</v>
      </c>
      <c r="Y37" s="69">
        <v>-31126</v>
      </c>
      <c r="Z37" s="69">
        <f t="shared" si="9"/>
        <v>3171404000</v>
      </c>
      <c r="AA37" s="58">
        <f t="shared" si="6"/>
        <v>5.7444850489476895E-2</v>
      </c>
      <c r="AB37" s="65"/>
      <c r="AC37" s="59">
        <f t="shared" si="1"/>
        <v>1975</v>
      </c>
      <c r="AD37" s="60">
        <f t="shared" si="5"/>
        <v>5709677.3823355269</v>
      </c>
      <c r="AE37" s="63">
        <f t="shared" si="8"/>
        <v>5.7444850489476895E-2</v>
      </c>
      <c r="AF37" s="66"/>
      <c r="AJ37" s="3">
        <v>1975</v>
      </c>
      <c r="AK37" s="61">
        <f t="shared" si="3"/>
        <v>35.061569495778286</v>
      </c>
      <c r="AL37" s="61">
        <f t="shared" si="4"/>
        <v>30.819269965325674</v>
      </c>
      <c r="AM37" s="61"/>
    </row>
    <row r="38" spans="1:39" ht="14" customHeight="1">
      <c r="A38" s="52">
        <v>1976</v>
      </c>
      <c r="B38" s="14">
        <v>398600</v>
      </c>
      <c r="C38" s="67">
        <v>37945</v>
      </c>
      <c r="D38" s="67">
        <v>20906</v>
      </c>
      <c r="E38" s="67">
        <v>95886</v>
      </c>
      <c r="F38" s="67">
        <v>19882</v>
      </c>
      <c r="G38" s="67">
        <v>8687</v>
      </c>
      <c r="H38" s="67">
        <v>220203</v>
      </c>
      <c r="I38" s="68">
        <v>-4909</v>
      </c>
      <c r="L38" s="62">
        <f>(B38/B37-1)</f>
        <v>2.126569305662307E-2</v>
      </c>
      <c r="N38" s="54">
        <v>1976</v>
      </c>
      <c r="O38" s="11">
        <v>3311499</v>
      </c>
      <c r="P38" s="70">
        <v>307168</v>
      </c>
      <c r="Q38" s="70">
        <v>85700</v>
      </c>
      <c r="R38" s="70">
        <v>750755</v>
      </c>
      <c r="S38" s="70">
        <v>212501</v>
      </c>
      <c r="T38" s="70">
        <v>32526</v>
      </c>
      <c r="U38" s="70">
        <v>832559</v>
      </c>
      <c r="V38" s="70">
        <v>199027</v>
      </c>
      <c r="W38" s="70">
        <v>319921</v>
      </c>
      <c r="X38" s="70">
        <v>604299</v>
      </c>
      <c r="Y38" s="69">
        <v>-32957</v>
      </c>
      <c r="Z38" s="69">
        <f>O38*$Z$10</f>
        <v>3311499000</v>
      </c>
      <c r="AA38" s="58">
        <f>Z38/Z37-1</f>
        <v>4.4174441351527483E-2</v>
      </c>
      <c r="AB38" s="65"/>
      <c r="AC38" s="59">
        <f t="shared" si="1"/>
        <v>1976</v>
      </c>
      <c r="AD38" s="60">
        <f t="shared" si="5"/>
        <v>5961899.1909976508</v>
      </c>
      <c r="AE38" s="63">
        <f t="shared" si="8"/>
        <v>4.4174441351527483E-2</v>
      </c>
      <c r="AF38" s="66"/>
      <c r="AJ38" s="3">
        <v>1976</v>
      </c>
      <c r="AK38" s="61">
        <f t="shared" si="3"/>
        <v>36.610394741162047</v>
      </c>
      <c r="AL38" s="61">
        <f t="shared" si="4"/>
        <v>32.180693998905852</v>
      </c>
      <c r="AM38" s="61"/>
    </row>
    <row r="39" spans="1:39" ht="14" customHeight="1">
      <c r="A39" s="52">
        <v>1977</v>
      </c>
      <c r="B39" s="14">
        <v>411600</v>
      </c>
      <c r="C39" s="67">
        <v>39895</v>
      </c>
      <c r="D39" s="67">
        <v>24262</v>
      </c>
      <c r="E39" s="67">
        <v>99125</v>
      </c>
      <c r="F39" s="67">
        <v>19426</v>
      </c>
      <c r="G39" s="67">
        <v>9425</v>
      </c>
      <c r="H39" s="67">
        <v>224379</v>
      </c>
      <c r="I39" s="68">
        <v>-4912</v>
      </c>
      <c r="L39" s="62">
        <f>(B39/B38-1)</f>
        <v>3.2614149523331637E-2</v>
      </c>
      <c r="N39" s="54">
        <v>1977</v>
      </c>
      <c r="O39" s="11">
        <v>3423780</v>
      </c>
      <c r="P39" s="70">
        <v>330960</v>
      </c>
      <c r="Q39" s="70">
        <v>91558</v>
      </c>
      <c r="R39" s="70">
        <v>772528</v>
      </c>
      <c r="S39" s="70">
        <v>201302</v>
      </c>
      <c r="T39" s="70">
        <v>34928</v>
      </c>
      <c r="U39" s="70">
        <v>861961</v>
      </c>
      <c r="V39" s="70">
        <v>208065</v>
      </c>
      <c r="W39" s="70">
        <v>331818</v>
      </c>
      <c r="X39" s="70">
        <v>624003</v>
      </c>
      <c r="Y39" s="69">
        <v>-33343</v>
      </c>
      <c r="Z39" s="69">
        <f>O39*$Z$10</f>
        <v>3423780000</v>
      </c>
      <c r="AA39" s="58">
        <f>Z39/Z38-1</f>
        <v>3.3906397072745564E-2</v>
      </c>
      <c r="AB39" s="65"/>
      <c r="AC39" s="59">
        <f t="shared" si="1"/>
        <v>1977</v>
      </c>
      <c r="AD39" s="60">
        <f t="shared" si="5"/>
        <v>6164045.7122752974</v>
      </c>
      <c r="AE39" s="63">
        <f t="shared" si="8"/>
        <v>3.3906397072745564E-2</v>
      </c>
      <c r="AF39" s="66"/>
      <c r="AJ39" s="3">
        <v>1977</v>
      </c>
      <c r="AK39" s="61">
        <f t="shared" si="3"/>
        <v>37.851721322245844</v>
      </c>
      <c r="AL39" s="61">
        <f t="shared" si="4"/>
        <v>33.271825387709271</v>
      </c>
      <c r="AM39" s="61"/>
    </row>
    <row r="40" spans="1:39" ht="3" customHeight="1">
      <c r="A40" s="52">
        <v>1978</v>
      </c>
      <c r="B40" s="14">
        <v>441600</v>
      </c>
      <c r="C40" s="67">
        <v>41709</v>
      </c>
      <c r="D40" s="67">
        <v>27284</v>
      </c>
      <c r="E40" s="67">
        <v>108244</v>
      </c>
      <c r="F40" s="67">
        <v>22009</v>
      </c>
      <c r="G40" s="67">
        <v>10226</v>
      </c>
      <c r="H40" s="67">
        <v>237888</v>
      </c>
      <c r="I40" s="68">
        <v>-5760</v>
      </c>
      <c r="N40" s="54">
        <v>1978</v>
      </c>
      <c r="O40" s="11">
        <v>3730446</v>
      </c>
      <c r="P40" s="70">
        <v>351000</v>
      </c>
      <c r="Q40" s="70">
        <v>103735</v>
      </c>
      <c r="R40" s="70">
        <v>847907</v>
      </c>
      <c r="S40" s="70">
        <v>226285</v>
      </c>
      <c r="T40" s="70">
        <v>37722</v>
      </c>
      <c r="U40" s="70">
        <v>963685</v>
      </c>
      <c r="V40" s="70">
        <v>228343</v>
      </c>
      <c r="W40" s="70">
        <v>347079</v>
      </c>
      <c r="X40" s="70">
        <v>662080</v>
      </c>
      <c r="Y40" s="69">
        <v>-37390</v>
      </c>
      <c r="Z40" s="69">
        <f t="shared" si="9"/>
        <v>3730446000</v>
      </c>
      <c r="AA40" s="58">
        <f t="shared" si="6"/>
        <v>8.9569423269018511E-2</v>
      </c>
      <c r="AB40" s="65"/>
      <c r="AC40" s="59">
        <f t="shared" si="1"/>
        <v>1978</v>
      </c>
      <c r="AD40" s="60">
        <f t="shared" si="5"/>
        <v>6716155.7317276625</v>
      </c>
      <c r="AE40" s="63">
        <f t="shared" si="8"/>
        <v>8.9569423269018511E-2</v>
      </c>
      <c r="AF40" s="66"/>
      <c r="AJ40" s="3">
        <v>1978</v>
      </c>
      <c r="AK40" s="61">
        <f t="shared" si="3"/>
        <v>41.242078170819013</v>
      </c>
      <c r="AL40" s="61">
        <f t="shared" si="4"/>
        <v>36.251963598793878</v>
      </c>
      <c r="AM40" s="61"/>
    </row>
    <row r="41" spans="1:39" ht="3" customHeight="1">
      <c r="A41" s="71"/>
      <c r="B41" s="24"/>
      <c r="C41" s="72"/>
      <c r="D41" s="72"/>
      <c r="E41" s="72"/>
      <c r="F41" s="72"/>
      <c r="G41" s="72"/>
      <c r="H41" s="72"/>
      <c r="I41" s="72"/>
      <c r="N41" s="54">
        <v>1979</v>
      </c>
      <c r="O41" s="11">
        <v>4092231</v>
      </c>
      <c r="P41" s="70">
        <v>343410</v>
      </c>
      <c r="Q41" s="70">
        <v>118329</v>
      </c>
      <c r="R41" s="70">
        <v>934544</v>
      </c>
      <c r="S41" s="70">
        <v>255576</v>
      </c>
      <c r="T41" s="70">
        <v>41639</v>
      </c>
      <c r="U41" s="70">
        <v>1103964</v>
      </c>
      <c r="V41" s="70">
        <v>257587</v>
      </c>
      <c r="W41" s="70">
        <v>366569</v>
      </c>
      <c r="X41" s="70">
        <v>713640</v>
      </c>
      <c r="Y41" s="69">
        <v>-43027</v>
      </c>
      <c r="Z41" s="69">
        <f t="shared" si="9"/>
        <v>4092231000</v>
      </c>
      <c r="AA41" s="58">
        <f t="shared" si="6"/>
        <v>9.6981701383695107E-2</v>
      </c>
      <c r="AB41" s="65"/>
      <c r="AC41" s="59">
        <f t="shared" si="1"/>
        <v>1979</v>
      </c>
      <c r="AD41" s="60">
        <f t="shared" si="5"/>
        <v>7367499.941348467</v>
      </c>
      <c r="AE41" s="63">
        <f t="shared" si="8"/>
        <v>9.6981701383695107E-2</v>
      </c>
      <c r="AF41" s="66"/>
      <c r="AJ41" s="3">
        <v>1979</v>
      </c>
      <c r="AK41" s="61">
        <f t="shared" si="3"/>
        <v>45.241805080424399</v>
      </c>
      <c r="AL41" s="61">
        <f t="shared" si="4"/>
        <v>39.767740707104693</v>
      </c>
      <c r="AM41" s="61"/>
    </row>
    <row r="42" spans="1:39" ht="11" customHeight="1">
      <c r="A42" s="73"/>
      <c r="B42" s="29"/>
      <c r="C42" s="74"/>
      <c r="D42" s="74"/>
      <c r="E42" s="74"/>
      <c r="F42" s="74"/>
      <c r="G42" s="74"/>
      <c r="H42" s="74"/>
      <c r="I42" s="74"/>
      <c r="N42" s="54">
        <v>1980</v>
      </c>
      <c r="O42" s="11">
        <v>4470077</v>
      </c>
      <c r="P42" s="70">
        <v>368049</v>
      </c>
      <c r="Q42" s="70">
        <v>144044</v>
      </c>
      <c r="R42" s="70">
        <v>988900</v>
      </c>
      <c r="S42" s="70">
        <v>287164</v>
      </c>
      <c r="T42" s="70">
        <v>44275</v>
      </c>
      <c r="U42" s="70">
        <v>1249572</v>
      </c>
      <c r="V42" s="70">
        <v>285601</v>
      </c>
      <c r="W42" s="70">
        <v>383846</v>
      </c>
      <c r="X42" s="70">
        <v>766809</v>
      </c>
      <c r="Y42" s="69">
        <v>-48183</v>
      </c>
      <c r="Z42" s="69">
        <f>O42*$Z$10</f>
        <v>4470077000</v>
      </c>
      <c r="AA42" s="58">
        <f t="shared" si="6"/>
        <v>9.2332519840644389E-2</v>
      </c>
      <c r="AB42" s="65"/>
      <c r="AC42" s="59">
        <f t="shared" si="1"/>
        <v>1980</v>
      </c>
      <c r="AD42" s="60">
        <f t="shared" si="5"/>
        <v>8047759.7758589704</v>
      </c>
      <c r="AE42" s="63">
        <f t="shared" si="8"/>
        <v>9.2332519840644389E-2</v>
      </c>
      <c r="AF42" s="66"/>
      <c r="AJ42" s="3">
        <v>1980</v>
      </c>
      <c r="AK42" s="61">
        <f t="shared" si="3"/>
        <v>49.419094945639245</v>
      </c>
      <c r="AL42" s="61">
        <f t="shared" si="4"/>
        <v>43.439596414961038</v>
      </c>
      <c r="AM42" s="61"/>
    </row>
    <row r="43" spans="1:39" ht="11" customHeight="1">
      <c r="A43" s="75" t="s">
        <v>69</v>
      </c>
      <c r="B43" s="2"/>
      <c r="C43" s="1"/>
      <c r="D43" s="1"/>
      <c r="E43" s="1"/>
      <c r="F43" s="1"/>
      <c r="G43" s="1"/>
      <c r="H43" s="1"/>
      <c r="I43" s="1"/>
      <c r="N43" s="54">
        <v>1981</v>
      </c>
      <c r="O43" s="11">
        <v>4862219</v>
      </c>
      <c r="P43" s="70">
        <v>390559</v>
      </c>
      <c r="Q43" s="70">
        <v>165140</v>
      </c>
      <c r="R43" s="70">
        <v>1052660</v>
      </c>
      <c r="S43" s="70">
        <v>328555</v>
      </c>
      <c r="T43" s="70">
        <v>49416</v>
      </c>
      <c r="U43" s="70">
        <v>1382116</v>
      </c>
      <c r="V43" s="70">
        <v>314393</v>
      </c>
      <c r="W43" s="70">
        <v>408123</v>
      </c>
      <c r="X43" s="70">
        <v>825318</v>
      </c>
      <c r="Y43" s="69">
        <v>-54061</v>
      </c>
      <c r="Z43" s="69">
        <f t="shared" si="9"/>
        <v>4862219000</v>
      </c>
      <c r="AA43" s="58">
        <f t="shared" si="6"/>
        <v>8.7726005614668479E-2</v>
      </c>
      <c r="AB43" s="65"/>
      <c r="AC43" s="59">
        <f t="shared" si="1"/>
        <v>1981</v>
      </c>
      <c r="AD43" s="60">
        <f t="shared" si="5"/>
        <v>8753757.5951414779</v>
      </c>
      <c r="AE43" s="63">
        <f t="shared" si="8"/>
        <v>8.7726005614668479E-2</v>
      </c>
      <c r="AF43" s="66"/>
      <c r="AJ43" s="3">
        <v>1981</v>
      </c>
      <c r="AK43" s="61">
        <f t="shared" si="3"/>
        <v>53.754434746312228</v>
      </c>
      <c r="AL43" s="61">
        <f t="shared" si="4"/>
        <v>47.250378693958844</v>
      </c>
      <c r="AM43" s="61"/>
    </row>
    <row r="44" spans="1:39" ht="12" customHeight="1">
      <c r="A44" s="75" t="s">
        <v>70</v>
      </c>
      <c r="B44" s="2"/>
      <c r="C44" s="1"/>
      <c r="D44" s="1"/>
      <c r="E44" s="1"/>
      <c r="F44" s="1"/>
      <c r="G44" s="1"/>
      <c r="H44" s="1"/>
      <c r="I44" s="1"/>
      <c r="N44" s="54">
        <v>1982</v>
      </c>
      <c r="O44" s="11">
        <v>4831689</v>
      </c>
      <c r="P44" s="70">
        <v>382872</v>
      </c>
      <c r="Q44" s="70">
        <v>179478</v>
      </c>
      <c r="R44" s="70">
        <v>1023811</v>
      </c>
      <c r="S44" s="70">
        <v>305354</v>
      </c>
      <c r="T44" s="70">
        <v>54191</v>
      </c>
      <c r="U44" s="70">
        <v>1369598</v>
      </c>
      <c r="V44" s="70">
        <v>290928</v>
      </c>
      <c r="W44" s="70">
        <v>428470</v>
      </c>
      <c r="X44" s="70">
        <v>854180</v>
      </c>
      <c r="Y44" s="69">
        <v>-57193</v>
      </c>
      <c r="Z44" s="69">
        <f t="shared" si="9"/>
        <v>4831689000</v>
      </c>
      <c r="AA44" s="58">
        <f t="shared" si="6"/>
        <v>-6.2790260989890045E-3</v>
      </c>
      <c r="AB44" s="65"/>
      <c r="AC44" s="59">
        <f t="shared" si="1"/>
        <v>1982</v>
      </c>
      <c r="AD44" s="60">
        <f t="shared" si="5"/>
        <v>8698792.5227373615</v>
      </c>
      <c r="AE44" s="63">
        <f t="shared" si="8"/>
        <v>-6.2790260989890045E-3</v>
      </c>
      <c r="AF44" s="66"/>
      <c r="AJ44" s="3">
        <v>1982</v>
      </c>
      <c r="AK44" s="61">
        <f t="shared" si="3"/>
        <v>53.416909247603741</v>
      </c>
      <c r="AL44" s="61">
        <f t="shared" si="4"/>
        <v>46.953692332952365</v>
      </c>
      <c r="AM44" s="61"/>
    </row>
    <row r="45" spans="1:39">
      <c r="A45" s="52" t="s">
        <v>71</v>
      </c>
      <c r="B45" s="2"/>
      <c r="C45" s="1"/>
      <c r="D45" s="1"/>
      <c r="E45" s="1"/>
      <c r="F45" s="1"/>
      <c r="G45" s="1"/>
      <c r="H45" s="1"/>
      <c r="I45" s="1"/>
      <c r="N45" s="54">
        <v>1983</v>
      </c>
      <c r="O45" s="11">
        <v>4628937</v>
      </c>
      <c r="P45" s="70">
        <v>390605</v>
      </c>
      <c r="Q45" s="70">
        <v>177917</v>
      </c>
      <c r="R45" s="70">
        <v>943549</v>
      </c>
      <c r="S45" s="70">
        <v>246762</v>
      </c>
      <c r="T45" s="70">
        <v>54806</v>
      </c>
      <c r="U45" s="70">
        <v>1266538</v>
      </c>
      <c r="V45" s="70">
        <v>283419</v>
      </c>
      <c r="W45" s="70">
        <v>445040</v>
      </c>
      <c r="X45" s="70">
        <v>879614</v>
      </c>
      <c r="Y45" s="69">
        <v>-59313</v>
      </c>
      <c r="Z45" s="69">
        <f t="shared" si="9"/>
        <v>4628937000</v>
      </c>
      <c r="AA45" s="58">
        <f t="shared" si="6"/>
        <v>-4.1962965745518832E-2</v>
      </c>
      <c r="AB45" s="65"/>
      <c r="AC45" s="59">
        <f t="shared" si="1"/>
        <v>1983</v>
      </c>
      <c r="AD45" s="60">
        <f t="shared" si="5"/>
        <v>8333765.3900783574</v>
      </c>
      <c r="AE45" s="63">
        <f t="shared" si="8"/>
        <v>-4.1962965745518943E-2</v>
      </c>
      <c r="AF45" s="66"/>
      <c r="AJ45" s="3">
        <v>1983</v>
      </c>
      <c r="AK45" s="61">
        <f t="shared" si="3"/>
        <v>51.175377314615048</v>
      </c>
      <c r="AL45" s="61">
        <f t="shared" si="4"/>
        <v>44.983376149959049</v>
      </c>
      <c r="AM45" s="61"/>
    </row>
    <row r="46" spans="1:39">
      <c r="N46" s="54">
        <v>1984</v>
      </c>
      <c r="O46" s="11">
        <v>4796050</v>
      </c>
      <c r="P46" s="70">
        <v>401120</v>
      </c>
      <c r="Q46" s="70">
        <v>181769</v>
      </c>
      <c r="R46" s="70">
        <v>990856</v>
      </c>
      <c r="S46" s="70">
        <v>260003</v>
      </c>
      <c r="T46" s="70">
        <v>57548</v>
      </c>
      <c r="U46" s="70">
        <v>1298133</v>
      </c>
      <c r="V46" s="70">
        <v>297922</v>
      </c>
      <c r="W46" s="70">
        <v>469763</v>
      </c>
      <c r="X46" s="70">
        <v>901188</v>
      </c>
      <c r="Y46" s="69">
        <v>-62252</v>
      </c>
      <c r="Z46" s="69">
        <f t="shared" si="9"/>
        <v>4796050000</v>
      </c>
      <c r="AA46" s="58">
        <f t="shared" si="6"/>
        <v>3.6101809119458705E-2</v>
      </c>
      <c r="AB46" s="65"/>
      <c r="AC46" s="59">
        <f t="shared" si="1"/>
        <v>1984</v>
      </c>
      <c r="AD46" s="60">
        <f t="shared" si="5"/>
        <v>8634629.3974373173</v>
      </c>
      <c r="AE46" s="63">
        <f t="shared" si="8"/>
        <v>3.6101809119458705E-2</v>
      </c>
      <c r="AF46" s="66"/>
      <c r="AJ46" s="3">
        <v>1984</v>
      </c>
      <c r="AK46" s="61">
        <f t="shared" si="3"/>
        <v>53.022901018043555</v>
      </c>
      <c r="AL46" s="61">
        <f t="shared" si="4"/>
        <v>46.607357409273675</v>
      </c>
      <c r="AM46" s="61"/>
    </row>
    <row r="47" spans="1:39">
      <c r="N47" s="54">
        <v>1985</v>
      </c>
      <c r="O47" s="11">
        <v>4920430</v>
      </c>
      <c r="P47" s="70">
        <v>416163</v>
      </c>
      <c r="Q47" s="70">
        <v>181674</v>
      </c>
      <c r="R47" s="70">
        <v>1051109</v>
      </c>
      <c r="S47" s="70">
        <v>267076</v>
      </c>
      <c r="T47" s="70">
        <v>62331</v>
      </c>
      <c r="U47" s="70">
        <v>1312451</v>
      </c>
      <c r="V47" s="70">
        <v>306204</v>
      </c>
      <c r="W47" s="70">
        <v>486818</v>
      </c>
      <c r="X47" s="70">
        <v>899434</v>
      </c>
      <c r="Y47" s="69">
        <v>-62830</v>
      </c>
      <c r="Z47" s="69">
        <f t="shared" si="9"/>
        <v>4920430000</v>
      </c>
      <c r="AA47" s="58">
        <f t="shared" si="6"/>
        <v>2.5933841390310741E-2</v>
      </c>
      <c r="AB47" s="65"/>
      <c r="AC47" s="59">
        <f t="shared" si="1"/>
        <v>1985</v>
      </c>
      <c r="AD47" s="60">
        <f t="shared" si="5"/>
        <v>8858558.5066945702</v>
      </c>
      <c r="AE47" s="63">
        <f t="shared" si="8"/>
        <v>2.5933841390310741E-2</v>
      </c>
      <c r="AF47" s="66"/>
      <c r="AJ47" s="3">
        <v>1985</v>
      </c>
      <c r="AK47" s="61">
        <f t="shared" si="3"/>
        <v>54.397988523099642</v>
      </c>
      <c r="AL47" s="61">
        <f t="shared" si="4"/>
        <v>47.816065223947305</v>
      </c>
      <c r="AM47" s="61"/>
    </row>
    <row r="48" spans="1:39">
      <c r="N48" s="54">
        <v>1986</v>
      </c>
      <c r="O48" s="11">
        <v>4735721</v>
      </c>
      <c r="P48" s="70">
        <v>404841</v>
      </c>
      <c r="Q48" s="70">
        <v>174198</v>
      </c>
      <c r="R48" s="70">
        <v>995848</v>
      </c>
      <c r="S48" s="70">
        <v>239521</v>
      </c>
      <c r="T48" s="70">
        <v>64598</v>
      </c>
      <c r="U48" s="70">
        <v>1226676</v>
      </c>
      <c r="V48" s="70">
        <v>296437</v>
      </c>
      <c r="W48" s="70">
        <v>505027</v>
      </c>
      <c r="X48" s="70">
        <v>892996</v>
      </c>
      <c r="Y48" s="69">
        <v>-64421</v>
      </c>
      <c r="Z48" s="69">
        <f t="shared" si="9"/>
        <v>4735721000</v>
      </c>
      <c r="AA48" s="58">
        <f t="shared" si="6"/>
        <v>-3.7539198809860119E-2</v>
      </c>
      <c r="AB48" s="65"/>
      <c r="AC48" s="59">
        <f t="shared" si="1"/>
        <v>1986</v>
      </c>
      <c r="AD48" s="60">
        <f t="shared" si="5"/>
        <v>8526015.3177429847</v>
      </c>
      <c r="AE48" s="63">
        <f t="shared" si="8"/>
        <v>-3.7539198809860119E-2</v>
      </c>
      <c r="AF48" s="66"/>
      <c r="AJ48" s="3">
        <v>1986</v>
      </c>
      <c r="AK48" s="61">
        <f t="shared" si="3"/>
        <v>52.355931617074503</v>
      </c>
      <c r="AL48" s="61">
        <f t="shared" si="4"/>
        <v>46.021088445200306</v>
      </c>
      <c r="AM48" s="61"/>
    </row>
    <row r="49" spans="14:39">
      <c r="N49" s="54">
        <v>1987</v>
      </c>
      <c r="O49" s="11">
        <v>4823604</v>
      </c>
      <c r="P49" s="70">
        <v>410405</v>
      </c>
      <c r="Q49" s="70">
        <v>183439</v>
      </c>
      <c r="R49" s="70">
        <v>1026136</v>
      </c>
      <c r="S49" s="70">
        <v>246213</v>
      </c>
      <c r="T49" s="70">
        <v>67014</v>
      </c>
      <c r="U49" s="70">
        <v>1233855</v>
      </c>
      <c r="V49" s="70">
        <v>305092</v>
      </c>
      <c r="W49" s="70">
        <v>523382</v>
      </c>
      <c r="X49" s="70">
        <v>893838</v>
      </c>
      <c r="Y49" s="69">
        <v>-65770</v>
      </c>
      <c r="Z49" s="69">
        <f t="shared" si="9"/>
        <v>4823604000</v>
      </c>
      <c r="AA49" s="58">
        <f t="shared" si="6"/>
        <v>1.8557469918519365E-2</v>
      </c>
      <c r="AB49" s="65"/>
      <c r="AC49" s="59">
        <f t="shared" si="1"/>
        <v>1987</v>
      </c>
      <c r="AD49" s="60">
        <f t="shared" si="5"/>
        <v>8684236.590526836</v>
      </c>
      <c r="AE49" s="63">
        <f t="shared" si="8"/>
        <v>1.8557469918519365E-2</v>
      </c>
      <c r="AF49" s="66"/>
      <c r="AJ49" s="3">
        <v>1987</v>
      </c>
      <c r="AK49" s="61">
        <f t="shared" si="3"/>
        <v>53.32752524311443</v>
      </c>
      <c r="AL49" s="61">
        <f t="shared" si="4"/>
        <v>46.875123409639627</v>
      </c>
      <c r="AM49" s="61"/>
    </row>
    <row r="50" spans="14:39">
      <c r="N50" s="54">
        <v>1988</v>
      </c>
      <c r="O50" s="11">
        <v>4883679</v>
      </c>
      <c r="P50" s="70">
        <v>394909</v>
      </c>
      <c r="Q50" s="70">
        <v>184120</v>
      </c>
      <c r="R50" s="70">
        <v>1058959</v>
      </c>
      <c r="S50" s="70">
        <v>245215</v>
      </c>
      <c r="T50" s="70">
        <v>71049</v>
      </c>
      <c r="U50" s="70">
        <v>1254808</v>
      </c>
      <c r="V50" s="70">
        <v>312143</v>
      </c>
      <c r="W50" s="70">
        <v>532005</v>
      </c>
      <c r="X50" s="70">
        <v>898083</v>
      </c>
      <c r="Y50" s="69">
        <v>-67612</v>
      </c>
      <c r="Z50" s="69">
        <f t="shared" si="9"/>
        <v>4883679000</v>
      </c>
      <c r="AA50" s="58">
        <f t="shared" si="6"/>
        <v>1.2454380583480695E-2</v>
      </c>
      <c r="AB50" s="65"/>
      <c r="AC50" s="59">
        <f t="shared" si="1"/>
        <v>1988</v>
      </c>
      <c r="AD50" s="60">
        <f t="shared" si="5"/>
        <v>8792393.3781022467</v>
      </c>
      <c r="AE50" s="63">
        <f t="shared" si="8"/>
        <v>1.2454380583480695E-2</v>
      </c>
      <c r="AF50" s="66"/>
      <c r="AG50" s="86"/>
      <c r="AJ50" s="3">
        <v>1988</v>
      </c>
      <c r="AK50" s="61">
        <f t="shared" si="3"/>
        <v>53.991686538067349</v>
      </c>
      <c r="AL50" s="61">
        <f t="shared" si="4"/>
        <v>47.458924036480909</v>
      </c>
      <c r="AM50" s="61"/>
    </row>
    <row r="51" spans="14:39">
      <c r="N51" s="54">
        <v>1989</v>
      </c>
      <c r="O51" s="11">
        <v>5047209</v>
      </c>
      <c r="P51" s="70">
        <v>386015</v>
      </c>
      <c r="Q51" s="70">
        <v>182927</v>
      </c>
      <c r="R51" s="70">
        <v>1135087</v>
      </c>
      <c r="S51" s="70">
        <v>250420</v>
      </c>
      <c r="T51" s="70">
        <v>76485</v>
      </c>
      <c r="U51" s="70">
        <v>1302093</v>
      </c>
      <c r="V51" s="70">
        <v>325081</v>
      </c>
      <c r="W51" s="70">
        <v>547539</v>
      </c>
      <c r="X51" s="70">
        <v>910994</v>
      </c>
      <c r="Y51" s="69">
        <v>-69432</v>
      </c>
      <c r="Z51" s="69">
        <f t="shared" si="9"/>
        <v>5047209000</v>
      </c>
      <c r="AA51" s="58">
        <f t="shared" si="6"/>
        <v>3.3485001778372325E-2</v>
      </c>
      <c r="AB51" s="65"/>
      <c r="AC51" s="59">
        <f t="shared" si="1"/>
        <v>1989</v>
      </c>
      <c r="AD51" s="60">
        <f>AD52/(1+AA52)</f>
        <v>9086806.6860041488</v>
      </c>
      <c r="AE51" s="63">
        <f t="shared" si="8"/>
        <v>3.3485001778372325E-2</v>
      </c>
      <c r="AF51" s="66"/>
      <c r="AJ51" s="3">
        <v>1989</v>
      </c>
      <c r="AK51" s="61">
        <f t="shared" si="3"/>
        <v>55.799598257811859</v>
      </c>
      <c r="AL51" s="61">
        <f t="shared" si="4"/>
        <v>49.04808619224211</v>
      </c>
      <c r="AM51" s="61"/>
    </row>
    <row r="52" spans="14:39">
      <c r="N52" s="54">
        <v>1990</v>
      </c>
      <c r="O52" s="11">
        <v>5271539</v>
      </c>
      <c r="P52" s="70">
        <v>408807</v>
      </c>
      <c r="Q52" s="70">
        <v>188028</v>
      </c>
      <c r="R52" s="70">
        <v>1203924</v>
      </c>
      <c r="S52" s="70">
        <v>267834</v>
      </c>
      <c r="T52" s="70">
        <v>78713</v>
      </c>
      <c r="U52" s="70">
        <v>1355138</v>
      </c>
      <c r="V52" s="70">
        <v>346699</v>
      </c>
      <c r="W52" s="70">
        <v>568570</v>
      </c>
      <c r="X52" s="70">
        <v>927787</v>
      </c>
      <c r="Y52" s="69">
        <v>-73961</v>
      </c>
      <c r="Z52" s="69">
        <f t="shared" si="9"/>
        <v>5271539000</v>
      </c>
      <c r="AA52" s="58">
        <f t="shared" si="6"/>
        <v>4.4446346485750743E-2</v>
      </c>
      <c r="AB52" s="65"/>
      <c r="AC52" s="59">
        <f t="shared" si="1"/>
        <v>1990</v>
      </c>
      <c r="AD52" s="60">
        <f>AD53/(1+AA53)</f>
        <v>9490682.0444193259</v>
      </c>
      <c r="AE52" s="63">
        <f t="shared" si="8"/>
        <v>4.4446346485750743E-2</v>
      </c>
      <c r="AF52" s="66"/>
      <c r="AJ52" s="3">
        <v>1990</v>
      </c>
      <c r="AK52" s="61">
        <f t="shared" si="3"/>
        <v>58.279686535744254</v>
      </c>
      <c r="AL52" s="61">
        <f t="shared" si="4"/>
        <v>51.228094425605462</v>
      </c>
      <c r="AM52" s="61"/>
    </row>
    <row r="53" spans="14:39">
      <c r="N53" s="54">
        <v>1991</v>
      </c>
      <c r="O53" s="11">
        <v>5462729</v>
      </c>
      <c r="P53" s="70">
        <v>412742</v>
      </c>
      <c r="Q53" s="70">
        <v>189491</v>
      </c>
      <c r="R53" s="70">
        <v>1252246</v>
      </c>
      <c r="S53" s="70">
        <v>274308</v>
      </c>
      <c r="T53" s="70">
        <v>80817</v>
      </c>
      <c r="U53" s="70">
        <v>1413622</v>
      </c>
      <c r="V53" s="70">
        <v>366949</v>
      </c>
      <c r="W53" s="70">
        <v>590417</v>
      </c>
      <c r="X53" s="70">
        <v>962024</v>
      </c>
      <c r="Y53" s="69">
        <v>-79887</v>
      </c>
      <c r="Z53" s="69">
        <f t="shared" si="9"/>
        <v>5462729000</v>
      </c>
      <c r="AA53" s="58">
        <f t="shared" si="6"/>
        <v>3.6268345923268219E-2</v>
      </c>
      <c r="AB53" s="65"/>
      <c r="AC53" s="59">
        <f t="shared" si="1"/>
        <v>1991</v>
      </c>
      <c r="AD53" s="60">
        <f>AD54/(1+AA54)</f>
        <v>9834893.3838540763</v>
      </c>
      <c r="AE53" s="63">
        <f t="shared" si="8"/>
        <v>3.6268345923268219E-2</v>
      </c>
      <c r="AF53" s="66"/>
      <c r="AJ53" s="3">
        <v>1991</v>
      </c>
      <c r="AK53" s="61">
        <f t="shared" si="3"/>
        <v>60.393394367322259</v>
      </c>
      <c r="AL53" s="61">
        <f t="shared" si="4"/>
        <v>53.086052675223172</v>
      </c>
      <c r="AM53" s="61"/>
    </row>
    <row r="54" spans="14:39">
      <c r="N54" s="54">
        <v>1992</v>
      </c>
      <c r="O54" s="11">
        <v>5615955</v>
      </c>
      <c r="P54" s="70">
        <v>408643</v>
      </c>
      <c r="Q54" s="70">
        <v>192898</v>
      </c>
      <c r="R54" s="70">
        <v>1280655</v>
      </c>
      <c r="S54" s="70">
        <v>295720</v>
      </c>
      <c r="T54" s="70">
        <v>83246</v>
      </c>
      <c r="U54" s="70">
        <v>1464321</v>
      </c>
      <c r="V54" s="70">
        <v>394872</v>
      </c>
      <c r="W54" s="70">
        <v>612411</v>
      </c>
      <c r="X54" s="70">
        <v>968189</v>
      </c>
      <c r="Y54" s="69">
        <v>-85000</v>
      </c>
      <c r="Z54" s="69">
        <f t="shared" si="9"/>
        <v>5615955000</v>
      </c>
      <c r="AA54" s="58">
        <f>Z54/Z53-1</f>
        <v>2.804935042540091E-2</v>
      </c>
      <c r="AB54" s="65"/>
      <c r="AC54" s="59">
        <f t="shared" si="1"/>
        <v>1992</v>
      </c>
      <c r="AD54" s="60">
        <f>AD55/(1+AA55)</f>
        <v>10110755.754774256</v>
      </c>
      <c r="AE54" s="63">
        <f t="shared" si="8"/>
        <v>2.804935042540091E-2</v>
      </c>
      <c r="AF54" s="66"/>
      <c r="AJ54" s="3">
        <v>1992</v>
      </c>
      <c r="AK54" s="61">
        <f t="shared" si="3"/>
        <v>62.087389849310718</v>
      </c>
      <c r="AL54" s="61">
        <f t="shared" si="4"/>
        <v>54.575081969411798</v>
      </c>
      <c r="AM54" s="61"/>
    </row>
    <row r="55" spans="14:39">
      <c r="N55" s="54">
        <v>1993</v>
      </c>
      <c r="O55" s="11">
        <v>5649674</v>
      </c>
      <c r="P55" s="70">
        <v>414417</v>
      </c>
      <c r="Q55" s="70">
        <v>194613</v>
      </c>
      <c r="R55" s="70">
        <v>1270979</v>
      </c>
      <c r="S55" s="70">
        <v>303982</v>
      </c>
      <c r="T55" s="70">
        <v>86733</v>
      </c>
      <c r="U55" s="70">
        <v>1444698</v>
      </c>
      <c r="V55" s="70">
        <v>407968</v>
      </c>
      <c r="W55" s="70">
        <v>641034</v>
      </c>
      <c r="X55" s="70">
        <v>979770</v>
      </c>
      <c r="Y55" s="69">
        <v>-94520</v>
      </c>
      <c r="Z55" s="69">
        <f>O55*$Z$10</f>
        <v>5649674000</v>
      </c>
      <c r="AA55" s="90">
        <f>Z55/Z54-1</f>
        <v>6.0041435517199648E-3</v>
      </c>
      <c r="AB55" s="65"/>
      <c r="AC55" s="3">
        <f>AC56-1</f>
        <v>1993</v>
      </c>
      <c r="AD55" s="77">
        <v>10171462.1837423</v>
      </c>
      <c r="AE55" s="91">
        <f t="shared" ref="AE55:AE60" si="10">AD55/AD54-1</f>
        <v>6.0041435517199648E-3</v>
      </c>
      <c r="AF55" s="66"/>
      <c r="AJ55" s="3">
        <v>1993</v>
      </c>
      <c r="AK55" s="61">
        <f t="shared" si="3"/>
        <v>62.460171450717581</v>
      </c>
      <c r="AL55" s="61">
        <f t="shared" si="4"/>
        <v>54.902758595903038</v>
      </c>
      <c r="AM55" s="61"/>
    </row>
    <row r="56" spans="14:39">
      <c r="AC56" s="3">
        <f t="shared" si="1"/>
        <v>1994</v>
      </c>
      <c r="AD56" s="77">
        <v>10673233.645154251</v>
      </c>
      <c r="AE56" s="62">
        <f>AD56/AD55-1</f>
        <v>4.9331300883560747E-2</v>
      </c>
      <c r="AF56" s="66"/>
      <c r="AG56" s="86"/>
      <c r="AJ56" s="3">
        <v>1994</v>
      </c>
      <c r="AK56" s="61">
        <f t="shared" si="3"/>
        <v>65.541412961791721</v>
      </c>
      <c r="AL56" s="61">
        <f t="shared" si="4"/>
        <v>57.611183099535026</v>
      </c>
      <c r="AM56" s="61"/>
    </row>
    <row r="57" spans="14:39">
      <c r="AC57" s="3">
        <f t="shared" si="1"/>
        <v>1995</v>
      </c>
      <c r="AD57" s="77">
        <v>10001900.891440885</v>
      </c>
      <c r="AE57" s="62">
        <f>AD57/AD56-1</f>
        <v>-6.2898721796290635E-2</v>
      </c>
      <c r="AF57" s="66"/>
      <c r="AJ57" s="3">
        <v>1995</v>
      </c>
      <c r="AK57" s="61">
        <f t="shared" si="3"/>
        <v>61.41894186177219</v>
      </c>
      <c r="AL57" s="61">
        <f t="shared" si="4"/>
        <v>53.987513321402211</v>
      </c>
      <c r="AM57" s="61"/>
    </row>
    <row r="58" spans="14:39">
      <c r="AC58" s="3">
        <f t="shared" si="1"/>
        <v>1996</v>
      </c>
      <c r="AD58" s="77">
        <v>10654782.129693575</v>
      </c>
      <c r="AE58" s="62">
        <f>AD58/AD57-1</f>
        <v>6.5275715620356944E-2</v>
      </c>
      <c r="AF58" s="66"/>
      <c r="AJ58" s="3">
        <v>1996</v>
      </c>
      <c r="AK58" s="61">
        <f t="shared" si="3"/>
        <v>65.428107244444462</v>
      </c>
      <c r="AL58" s="61">
        <f t="shared" si="4"/>
        <v>57.511586888020297</v>
      </c>
      <c r="AM58" s="61"/>
    </row>
    <row r="59" spans="14:39">
      <c r="AC59" s="3">
        <f t="shared" si="1"/>
        <v>1997</v>
      </c>
      <c r="AD59" s="77">
        <v>11407668.281529851</v>
      </c>
      <c r="AE59" s="62">
        <f t="shared" si="10"/>
        <v>7.0661806376882685E-2</v>
      </c>
      <c r="AF59" s="66"/>
      <c r="AJ59" s="3">
        <v>1997</v>
      </c>
      <c r="AK59" s="61">
        <f t="shared" si="3"/>
        <v>70.051375490157312</v>
      </c>
      <c r="AL59" s="61">
        <f t="shared" si="4"/>
        <v>61.575459505128848</v>
      </c>
      <c r="AM59" s="61"/>
    </row>
    <row r="60" spans="14:39">
      <c r="AC60" s="3">
        <f t="shared" si="1"/>
        <v>1998</v>
      </c>
      <c r="AD60" s="77">
        <v>11999702.528948402</v>
      </c>
      <c r="AE60" s="62">
        <f t="shared" si="10"/>
        <v>5.1897919259899394E-2</v>
      </c>
      <c r="AF60" s="66"/>
      <c r="AJ60" s="3">
        <v>1998</v>
      </c>
      <c r="AK60" s="61">
        <f t="shared" si="3"/>
        <v>73.686896119390383</v>
      </c>
      <c r="AL60" s="61">
        <f t="shared" si="4"/>
        <v>64.771097730917234</v>
      </c>
      <c r="AM60" s="61"/>
    </row>
    <row r="61" spans="14:39">
      <c r="AC61" s="3">
        <f t="shared" si="1"/>
        <v>1999</v>
      </c>
      <c r="AD61" s="77">
        <v>12328765.108356573</v>
      </c>
      <c r="AE61" s="62">
        <f t="shared" si="8"/>
        <v>2.7422561402195678E-2</v>
      </c>
      <c r="AF61" s="66"/>
      <c r="AJ61" s="3">
        <v>1999</v>
      </c>
      <c r="AK61" s="61">
        <f t="shared" si="3"/>
        <v>75.707579552761587</v>
      </c>
      <c r="AL61" s="61">
        <f t="shared" si="4"/>
        <v>66.547287135530922</v>
      </c>
      <c r="AM61" s="61"/>
    </row>
    <row r="62" spans="14:39">
      <c r="AC62" s="3">
        <f t="shared" si="1"/>
        <v>2000</v>
      </c>
      <c r="AD62" s="77">
        <v>12908635.982227599</v>
      </c>
      <c r="AE62" s="62">
        <f t="shared" si="8"/>
        <v>4.7033978567568191E-2</v>
      </c>
      <c r="AF62" s="66"/>
      <c r="AG62" s="86"/>
      <c r="AJ62" s="3">
        <v>2000</v>
      </c>
      <c r="AK62" s="61">
        <f t="shared" si="3"/>
        <v>79.268408226848635</v>
      </c>
      <c r="AL62" s="61">
        <f t="shared" si="4"/>
        <v>69.677270812393303</v>
      </c>
      <c r="AM62" s="61"/>
    </row>
    <row r="63" spans="14:39">
      <c r="AC63" s="3">
        <f t="shared" si="1"/>
        <v>2001</v>
      </c>
      <c r="AD63" s="77">
        <v>12884289.15223505</v>
      </c>
      <c r="AE63" s="62">
        <f t="shared" si="8"/>
        <v>-1.8860885089694301E-3</v>
      </c>
      <c r="AF63" s="66"/>
      <c r="AJ63" s="3">
        <v>2001</v>
      </c>
      <c r="AK63" s="61">
        <f t="shared" si="3"/>
        <v>79.118900992967696</v>
      </c>
      <c r="AL63" s="61">
        <f t="shared" si="4"/>
        <v>69.545853312577691</v>
      </c>
      <c r="AM63" s="61"/>
    </row>
    <row r="64" spans="14:39">
      <c r="AC64" s="3">
        <f t="shared" si="1"/>
        <v>2002</v>
      </c>
      <c r="AD64" s="77">
        <v>12878206.043471651</v>
      </c>
      <c r="AE64" s="62">
        <f t="shared" si="8"/>
        <v>-4.7213382837996143E-4</v>
      </c>
      <c r="AF64" s="66"/>
      <c r="AJ64" s="3">
        <v>2002</v>
      </c>
      <c r="AK64" s="61">
        <f t="shared" si="3"/>
        <v>79.081546283344665</v>
      </c>
      <c r="AL64" s="61">
        <f t="shared" si="4"/>
        <v>69.513018362605266</v>
      </c>
      <c r="AM64" s="61"/>
    </row>
    <row r="65" spans="29:39">
      <c r="AC65" s="3">
        <f t="shared" si="1"/>
        <v>2003</v>
      </c>
      <c r="AD65" s="77">
        <v>13067174.251829423</v>
      </c>
      <c r="AE65" s="62">
        <f t="shared" si="8"/>
        <v>1.4673488506076859E-2</v>
      </c>
      <c r="AF65" s="66"/>
      <c r="AJ65" s="3">
        <v>2003</v>
      </c>
      <c r="AK65" s="61">
        <f t="shared" si="3"/>
        <v>80.24194844377611</v>
      </c>
      <c r="AL65" s="61">
        <f t="shared" si="4"/>
        <v>70.533016838571669</v>
      </c>
      <c r="AM65" s="61"/>
    </row>
    <row r="66" spans="29:39">
      <c r="AC66" s="3">
        <f>AC67-1</f>
        <v>2004</v>
      </c>
      <c r="AD66" s="77">
        <v>13549369.459777599</v>
      </c>
      <c r="AE66" s="62">
        <f t="shared" si="8"/>
        <v>3.6901261026703436E-2</v>
      </c>
      <c r="AF66" s="66"/>
      <c r="AJ66" s="3">
        <v>2004</v>
      </c>
      <c r="AK66" s="61">
        <f t="shared" si="3"/>
        <v>83.202977528591177</v>
      </c>
      <c r="AL66" s="61">
        <f t="shared" si="4"/>
        <v>73.135774103932675</v>
      </c>
      <c r="AM66" s="61"/>
    </row>
    <row r="67" spans="29:39">
      <c r="AC67" s="78">
        <v>2005</v>
      </c>
      <c r="AD67" s="79">
        <v>13889318.6533898</v>
      </c>
      <c r="AE67" s="80">
        <f t="shared" si="8"/>
        <v>2.5089668904620721E-2</v>
      </c>
      <c r="AF67" s="66"/>
      <c r="AJ67" s="3">
        <v>2005</v>
      </c>
      <c r="AK67" s="61">
        <f t="shared" si="3"/>
        <v>85.29051268666214</v>
      </c>
      <c r="AL67" s="61">
        <f t="shared" si="4"/>
        <v>74.97072646128349</v>
      </c>
      <c r="AM67" s="61"/>
    </row>
    <row r="68" spans="29:39">
      <c r="AC68" s="78">
        <v>2006</v>
      </c>
      <c r="AD68" s="79">
        <v>14513556.937521325</v>
      </c>
      <c r="AE68" s="80">
        <f t="shared" si="8"/>
        <v>4.4943765760545373E-2</v>
      </c>
      <c r="AF68" s="66"/>
      <c r="AG68" s="86"/>
      <c r="AJ68" s="3">
        <v>2006</v>
      </c>
      <c r="AK68" s="61">
        <f t="shared" si="3"/>
        <v>89.123789510448304</v>
      </c>
      <c r="AL68" s="61">
        <f t="shared" si="4"/>
        <v>78.340193230257341</v>
      </c>
      <c r="AM68" s="61"/>
    </row>
    <row r="69" spans="29:39">
      <c r="AC69" s="78">
        <v>2007</v>
      </c>
      <c r="AD69" s="79">
        <v>14844627.6616672</v>
      </c>
      <c r="AE69" s="80">
        <f t="shared" si="8"/>
        <v>2.2811136206726257E-2</v>
      </c>
      <c r="AF69" s="66"/>
      <c r="AJ69" s="3">
        <v>2007</v>
      </c>
      <c r="AK69" s="61">
        <f t="shared" si="3"/>
        <v>91.156804412230727</v>
      </c>
      <c r="AL69" s="61">
        <f t="shared" si="4"/>
        <v>80.127222048493991</v>
      </c>
      <c r="AM69" s="61"/>
    </row>
    <row r="70" spans="29:39">
      <c r="AC70" s="78">
        <v>2008</v>
      </c>
      <c r="AD70" s="79">
        <v>14981468.550803324</v>
      </c>
      <c r="AE70" s="80">
        <f t="shared" si="8"/>
        <v>9.2182095944033371E-3</v>
      </c>
      <c r="AF70" s="66"/>
      <c r="AJ70" s="3">
        <v>2008</v>
      </c>
      <c r="AK70" s="61">
        <f t="shared" si="3"/>
        <v>91.997106941258693</v>
      </c>
      <c r="AL70" s="61">
        <f t="shared" si="4"/>
        <v>80.865851575554288</v>
      </c>
      <c r="AM70" s="61"/>
    </row>
    <row r="71" spans="29:39">
      <c r="AC71" s="78">
        <v>2009</v>
      </c>
      <c r="AD71" s="79">
        <v>14221255.837330775</v>
      </c>
      <c r="AE71" s="80">
        <f>AD71/AD70-1</f>
        <v>-5.0743537650839055E-2</v>
      </c>
      <c r="AF71" s="66"/>
      <c r="AJ71" s="3">
        <v>2009</v>
      </c>
      <c r="AK71" s="61">
        <f t="shared" si="3"/>
        <v>87.328848281416683</v>
      </c>
      <c r="AL71" s="61">
        <f t="shared" si="4"/>
        <v>76.762432191462992</v>
      </c>
      <c r="AM71" s="61"/>
    </row>
    <row r="72" spans="29:39">
      <c r="AC72" s="78">
        <v>2010</v>
      </c>
      <c r="AD72" s="79">
        <v>14381392.747738549</v>
      </c>
      <c r="AE72" s="80">
        <f t="shared" si="8"/>
        <v>1.1260391644696721E-2</v>
      </c>
      <c r="AF72" s="66"/>
      <c r="AJ72" s="3">
        <v>2010</v>
      </c>
      <c r="AK72" s="61">
        <f t="shared" si="3"/>
        <v>88.312205314945729</v>
      </c>
      <c r="AL72" s="61">
        <f t="shared" si="4"/>
        <v>77.626807241538344</v>
      </c>
      <c r="AM72" s="61"/>
    </row>
    <row r="73" spans="29:39">
      <c r="AC73" s="78">
        <v>2011</v>
      </c>
      <c r="AD73" s="79">
        <v>14950555.44213135</v>
      </c>
      <c r="AE73" s="80">
        <f t="shared" si="8"/>
        <v>3.9576326464090261E-2</v>
      </c>
      <c r="AF73" s="66"/>
      <c r="AJ73" s="3">
        <v>2011</v>
      </c>
      <c r="AK73" s="61">
        <f t="shared" si="3"/>
        <v>91.807277983253783</v>
      </c>
      <c r="AL73" s="61">
        <f t="shared" si="4"/>
        <v>80.698991107294475</v>
      </c>
      <c r="AM73" s="61"/>
    </row>
    <row r="74" spans="29:39">
      <c r="AC74" s="78">
        <v>2012</v>
      </c>
      <c r="AD74" s="79">
        <v>16031219.148975799</v>
      </c>
      <c r="AE74" s="80">
        <f t="shared" si="8"/>
        <v>7.2282512246942376E-2</v>
      </c>
      <c r="AF74" s="66"/>
      <c r="AG74" s="86"/>
      <c r="AJ74" s="3">
        <v>2012</v>
      </c>
      <c r="AK74" s="61">
        <f t="shared" si="3"/>
        <v>98.44333867843676</v>
      </c>
      <c r="AL74" s="61">
        <f t="shared" si="4"/>
        <v>86.532116920323361</v>
      </c>
      <c r="AM74" s="61"/>
    </row>
    <row r="75" spans="29:39">
      <c r="AC75" s="78">
        <v>2013</v>
      </c>
      <c r="AD75" s="79">
        <v>16284717.040470826</v>
      </c>
      <c r="AE75" s="80">
        <f t="shared" si="8"/>
        <v>1.5812764402963309E-2</v>
      </c>
      <c r="AF75" s="66"/>
      <c r="AJ75" s="92">
        <v>2013</v>
      </c>
      <c r="AK75" s="85">
        <f t="shared" si="3"/>
        <v>100</v>
      </c>
      <c r="AL75" s="61">
        <f t="shared" si="4"/>
        <v>87.900428898474118</v>
      </c>
      <c r="AM75" s="61"/>
    </row>
    <row r="76" spans="29:39">
      <c r="AC76" s="78">
        <v>2014</v>
      </c>
      <c r="AD76" s="79">
        <v>16749897.128156152</v>
      </c>
      <c r="AE76" s="80">
        <f t="shared" si="8"/>
        <v>2.8565438780990826E-2</v>
      </c>
      <c r="AF76" s="66"/>
      <c r="AJ76" s="3">
        <v>2014</v>
      </c>
      <c r="AK76" s="61">
        <f t="shared" si="3"/>
        <v>102.85654387809909</v>
      </c>
      <c r="AL76" s="61">
        <f t="shared" si="4"/>
        <v>90.411343218996294</v>
      </c>
      <c r="AM76" s="61"/>
    </row>
    <row r="77" spans="29:39">
      <c r="AC77" s="78">
        <v>2015</v>
      </c>
      <c r="AD77" s="79">
        <v>17304581.290914301</v>
      </c>
      <c r="AE77" s="80">
        <f t="shared" si="8"/>
        <v>3.3115675786792753E-2</v>
      </c>
      <c r="AF77" s="66"/>
      <c r="AJ77" s="3">
        <v>2015</v>
      </c>
      <c r="AK77" s="61">
        <f t="shared" ref="AK77:AK88" si="11">AD77/$AD$75*100</f>
        <v>106.26270783771623</v>
      </c>
      <c r="AL77" s="61">
        <f t="shared" si="4"/>
        <v>93.40537594848503</v>
      </c>
      <c r="AM77" s="61"/>
    </row>
    <row r="78" spans="29:39">
      <c r="AC78" s="78">
        <v>2016</v>
      </c>
      <c r="AD78" s="79">
        <v>17718787.337021448</v>
      </c>
      <c r="AE78" s="80">
        <f t="shared" ref="AE78:AE81" si="12">AD78/AD77-1</f>
        <v>2.3936207362880602E-2</v>
      </c>
      <c r="AF78" s="66"/>
      <c r="AJ78" s="3">
        <v>2016</v>
      </c>
      <c r="AK78" s="61">
        <f t="shared" si="11"/>
        <v>108.80623404746099</v>
      </c>
      <c r="AL78" s="61">
        <f t="shared" ref="AL78:AL88" si="13">(AD78/$AD$80)*100</f>
        <v>95.641146395995776</v>
      </c>
      <c r="AM78" s="61"/>
    </row>
    <row r="79" spans="29:39">
      <c r="AC79" s="78">
        <v>2017</v>
      </c>
      <c r="AD79" s="79">
        <v>18132136.97694885</v>
      </c>
      <c r="AE79" s="80">
        <f t="shared" si="12"/>
        <v>2.3328325582629095E-2</v>
      </c>
      <c r="AF79" s="66"/>
      <c r="AJ79" s="3">
        <v>2017</v>
      </c>
      <c r="AK79" s="61">
        <f t="shared" si="11"/>
        <v>111.34450130073989</v>
      </c>
      <c r="AL79" s="61">
        <f t="shared" si="13"/>
        <v>97.872294198217446</v>
      </c>
      <c r="AM79" s="61"/>
    </row>
    <row r="80" spans="29:39">
      <c r="AC80" s="78">
        <v>2018</v>
      </c>
      <c r="AD80" s="79">
        <v>18526322.618152227</v>
      </c>
      <c r="AE80" s="80">
        <f t="shared" si="12"/>
        <v>2.173961302545302E-2</v>
      </c>
      <c r="AF80" s="66"/>
      <c r="AG80" s="86"/>
      <c r="AI80" s="87" t="s">
        <v>80</v>
      </c>
      <c r="AJ80" s="92">
        <v>2018</v>
      </c>
      <c r="AK80" s="61">
        <f t="shared" si="11"/>
        <v>113.76508767153004</v>
      </c>
      <c r="AL80" s="85">
        <f t="shared" si="13"/>
        <v>100</v>
      </c>
      <c r="AM80" s="92"/>
    </row>
    <row r="81" spans="29:39">
      <c r="AC81" s="78">
        <v>2019</v>
      </c>
      <c r="AD81" s="79">
        <v>18517060.343229424</v>
      </c>
      <c r="AE81" s="80">
        <f t="shared" si="12"/>
        <v>-4.9995215530407311E-4</v>
      </c>
      <c r="AF81" s="66"/>
      <c r="AI81" s="87">
        <f>AD80*(1+$AH$91)</f>
        <v>18622555.219130632</v>
      </c>
      <c r="AJ81" s="3">
        <v>2019</v>
      </c>
      <c r="AK81" s="61">
        <f t="shared" si="11"/>
        <v>113.70821057075031</v>
      </c>
      <c r="AL81" s="61">
        <f t="shared" si="13"/>
        <v>99.950004784469598</v>
      </c>
      <c r="AM81" s="61"/>
    </row>
    <row r="82" spans="29:39">
      <c r="AC82" s="78">
        <v>2020</v>
      </c>
      <c r="AD82" s="79">
        <v>16949728.0726703</v>
      </c>
      <c r="AE82" s="80">
        <f>AD82/AD81-1</f>
        <v>-8.4642607493159883E-2</v>
      </c>
      <c r="AF82" s="66"/>
      <c r="AI82" s="87">
        <f>AI81*(1+$AH$91)</f>
        <v>18719287.687982544</v>
      </c>
      <c r="AJ82" s="3">
        <v>2020</v>
      </c>
      <c r="AK82" s="61">
        <f t="shared" si="11"/>
        <v>104.08365113466071</v>
      </c>
      <c r="AL82" s="61">
        <f t="shared" si="13"/>
        <v>91.489975760558281</v>
      </c>
      <c r="AM82" s="61"/>
    </row>
    <row r="83" spans="29:39">
      <c r="AC83" s="81">
        <v>2021</v>
      </c>
      <c r="AD83" s="82">
        <f>AD82*(1+AH83)</f>
        <v>17729415.564013135</v>
      </c>
      <c r="AE83" s="63">
        <f>AD83/AD82-1</f>
        <v>4.6000000000000041E-2</v>
      </c>
      <c r="AG83" s="59">
        <v>2021</v>
      </c>
      <c r="AH83" s="83">
        <v>4.5999999999999999E-2</v>
      </c>
      <c r="AI83" s="87">
        <f t="shared" ref="AI83:AI85" si="14">AI82*(1+$AH$91)</f>
        <v>18816522.621207368</v>
      </c>
      <c r="AJ83" s="3">
        <v>2021</v>
      </c>
      <c r="AK83" s="61">
        <f t="shared" si="11"/>
        <v>108.87149908685512</v>
      </c>
      <c r="AL83" s="61">
        <f t="shared" si="13"/>
        <v>95.69851464554398</v>
      </c>
      <c r="AM83" s="61"/>
    </row>
    <row r="84" spans="29:39">
      <c r="AC84" s="81">
        <v>2022</v>
      </c>
      <c r="AD84" s="82">
        <f>AD83*(1+AH84)</f>
        <v>18190380.368677478</v>
      </c>
      <c r="AE84" s="63">
        <f>AD84/AD83-1</f>
        <v>2.6000000000000023E-2</v>
      </c>
      <c r="AG84" s="59">
        <v>2022</v>
      </c>
      <c r="AH84" s="83">
        <v>2.5999999999999999E-2</v>
      </c>
      <c r="AI84" s="87">
        <f t="shared" si="14"/>
        <v>18914262.628791686</v>
      </c>
      <c r="AJ84" s="3">
        <v>2022</v>
      </c>
      <c r="AK84" s="61">
        <f t="shared" si="11"/>
        <v>111.70215806311336</v>
      </c>
      <c r="AL84" s="61">
        <f t="shared" si="13"/>
        <v>98.186676026328129</v>
      </c>
      <c r="AM84" s="61"/>
    </row>
    <row r="85" spans="29:39">
      <c r="AC85" s="81">
        <v>2023</v>
      </c>
      <c r="AD85" s="82">
        <f>AD84*(1+AH85)</f>
        <v>18645139.877894413</v>
      </c>
      <c r="AE85" s="63">
        <f>AD85/AD84-1</f>
        <v>2.4999999999999911E-2</v>
      </c>
      <c r="AG85" s="59">
        <v>2023</v>
      </c>
      <c r="AH85" s="83">
        <v>2.5000000000000001E-2</v>
      </c>
      <c r="AI85" s="87">
        <f t="shared" si="14"/>
        <v>19012510.334279329</v>
      </c>
      <c r="AJ85" s="3">
        <v>2023</v>
      </c>
      <c r="AK85" s="61">
        <f t="shared" si="11"/>
        <v>114.49471201469119</v>
      </c>
      <c r="AL85" s="61">
        <f t="shared" si="13"/>
        <v>100.64134292698633</v>
      </c>
      <c r="AM85" s="61"/>
    </row>
    <row r="86" spans="29:39">
      <c r="AC86" s="81">
        <v>2024</v>
      </c>
      <c r="AD86" s="82">
        <f t="shared" ref="AD86:AD88" si="15">AD85*(1+AH86)</f>
        <v>19111268.374841772</v>
      </c>
      <c r="AE86" s="63">
        <f t="shared" ref="AE86:AE88" si="16">AD86/AD85-1</f>
        <v>2.4999999999999911E-2</v>
      </c>
      <c r="AG86" s="59">
        <v>2024</v>
      </c>
      <c r="AH86" s="83">
        <v>2.5000000000000001E-2</v>
      </c>
      <c r="AI86" s="87">
        <f>AI85*(1+$AH$91)</f>
        <v>19111268.374841776</v>
      </c>
      <c r="AJ86" s="3">
        <v>2024</v>
      </c>
      <c r="AK86" s="61">
        <f t="shared" si="11"/>
        <v>117.35707981505846</v>
      </c>
      <c r="AL86" s="61">
        <f t="shared" si="13"/>
        <v>103.15737650016096</v>
      </c>
      <c r="AM86" s="61"/>
    </row>
    <row r="87" spans="29:39">
      <c r="AC87" s="81">
        <v>2025</v>
      </c>
      <c r="AD87" s="82">
        <f t="shared" si="15"/>
        <v>19589050.084212814</v>
      </c>
      <c r="AE87" s="63">
        <f t="shared" si="16"/>
        <v>2.4999999999999911E-2</v>
      </c>
      <c r="AG87" s="59">
        <v>2025</v>
      </c>
      <c r="AH87" s="83">
        <v>2.5000000000000001E-2</v>
      </c>
      <c r="AI87" s="93"/>
      <c r="AJ87" s="3">
        <v>2025</v>
      </c>
      <c r="AK87" s="61">
        <f t="shared" si="11"/>
        <v>120.29100681043489</v>
      </c>
      <c r="AL87" s="61">
        <f t="shared" si="13"/>
        <v>105.73631091266498</v>
      </c>
      <c r="AM87" s="61"/>
    </row>
    <row r="88" spans="29:39">
      <c r="AC88" s="81">
        <v>2026</v>
      </c>
      <c r="AD88" s="82">
        <f t="shared" si="15"/>
        <v>20078776.336318132</v>
      </c>
      <c r="AE88" s="63">
        <f t="shared" si="16"/>
        <v>2.4999999999999911E-2</v>
      </c>
      <c r="AG88" s="59">
        <v>2026</v>
      </c>
      <c r="AH88" s="83">
        <v>2.5000000000000001E-2</v>
      </c>
      <c r="AI88" s="87"/>
      <c r="AJ88" s="3">
        <v>2026</v>
      </c>
      <c r="AK88" s="61">
        <f t="shared" si="11"/>
        <v>123.29828198069576</v>
      </c>
      <c r="AL88" s="61">
        <f t="shared" si="13"/>
        <v>108.37971868548159</v>
      </c>
      <c r="AM88" s="61"/>
    </row>
    <row r="89" spans="29:39">
      <c r="AD89" s="84"/>
      <c r="AG89" s="3" t="s">
        <v>72</v>
      </c>
      <c r="AI89" s="87"/>
    </row>
    <row r="90" spans="29:39">
      <c r="AC90" s="96" t="s">
        <v>73</v>
      </c>
      <c r="AD90" s="96"/>
      <c r="AI90" s="86"/>
    </row>
    <row r="91" spans="29:39">
      <c r="AC91" s="96" t="s">
        <v>74</v>
      </c>
      <c r="AD91" s="96"/>
      <c r="AG91" s="88" t="s">
        <v>76</v>
      </c>
      <c r="AH91" s="86">
        <f>((AD86/AD80)^(1/6))-1</f>
        <v>5.1943714336548652E-3</v>
      </c>
    </row>
    <row r="92" spans="29:39">
      <c r="AG92" s="88" t="s">
        <v>77</v>
      </c>
      <c r="AH92" s="86">
        <f>((AD80/AD44)^(1/36))-1</f>
        <v>2.1222288206105056E-2</v>
      </c>
    </row>
    <row r="93" spans="29:39">
      <c r="AG93" s="88" t="s">
        <v>78</v>
      </c>
      <c r="AH93" s="86">
        <f>((AD80/AD50)^(1/30))-1</f>
        <v>2.5154691978246602E-2</v>
      </c>
    </row>
    <row r="94" spans="29:39">
      <c r="AG94" s="88" t="s">
        <v>79</v>
      </c>
      <c r="AH94" s="86">
        <f>((AD86/AD44)^(1/42))-1</f>
        <v>1.8917033115526838E-2</v>
      </c>
    </row>
  </sheetData>
  <mergeCells count="4">
    <mergeCell ref="A7:A9"/>
    <mergeCell ref="N7:N11"/>
    <mergeCell ref="AC90:AD90"/>
    <mergeCell ref="AC91:AD91"/>
  </mergeCells>
  <phoneticPr fontId="13" type="noConversion"/>
  <printOptions gridLinesSet="0"/>
  <pageMargins left="0.59055118110236227" right="0.78740157480314965" top="0.59055118110236227" bottom="0.59055118110236227" header="0.19685039370078741" footer="0.39370078740157483"/>
  <pageSetup orientation="portrait" r:id="rId1"/>
  <headerFooter alignWithMargins="0">
    <oddHeader>&amp;L&amp;K0070C0INEGI. Estadísticas históricas de México 2014. 2015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24B5C-EC22-3E43-AC24-CE69FB4D8E78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PIB 51-26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Romo</dc:creator>
  <cp:keywords/>
  <dc:description/>
  <cp:lastModifiedBy>Sin nombre</cp:lastModifiedBy>
  <dcterms:created xsi:type="dcterms:W3CDTF">2021-04-22T16:59:47Z</dcterms:created>
  <dcterms:modified xsi:type="dcterms:W3CDTF">2022-11-16T23:13:30Z</dcterms:modified>
  <cp:category/>
</cp:coreProperties>
</file>